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7"/>
  </bookViews>
  <sheets>
    <sheet name="Inscrits" sheetId="1" r:id="rId1"/>
    <sheet name="Section 1,1" sheetId="2" r:id="rId2"/>
    <sheet name="Section 1,2" sheetId="3" r:id="rId3"/>
    <sheet name="Etape 1 Trié" sheetId="4" r:id="rId4"/>
    <sheet name="Section 2,1" sheetId="5" r:id="rId5"/>
    <sheet name="Section 2,2" sheetId="6" r:id="rId6"/>
    <sheet name="General Trié" sheetId="7" r:id="rId7"/>
    <sheet name="Remise des prix" sheetId="8" r:id="rId8"/>
  </sheets>
  <definedNames/>
  <calcPr fullCalcOnLoad="1"/>
</workbook>
</file>

<file path=xl/sharedStrings.xml><?xml version="1.0" encoding="utf-8"?>
<sst xmlns="http://schemas.openxmlformats.org/spreadsheetml/2006/main" count="960" uniqueCount="182">
  <si>
    <t>N° Course</t>
  </si>
  <si>
    <t>Nom</t>
  </si>
  <si>
    <t>CH1</t>
  </si>
  <si>
    <t>CH2</t>
  </si>
  <si>
    <t>CH3</t>
  </si>
  <si>
    <t>CH4</t>
  </si>
  <si>
    <t>CH5</t>
  </si>
  <si>
    <t>CH6</t>
  </si>
  <si>
    <t>CH7</t>
  </si>
  <si>
    <t>CH8</t>
  </si>
  <si>
    <t xml:space="preserve">Pénalité </t>
  </si>
  <si>
    <t xml:space="preserve">Total </t>
  </si>
  <si>
    <t xml:space="preserve">total </t>
  </si>
  <si>
    <t>Pénalité</t>
  </si>
  <si>
    <t>forfaitaire</t>
  </si>
  <si>
    <t>temps</t>
  </si>
  <si>
    <t>pénalité</t>
  </si>
  <si>
    <t>Etape 1 section 1</t>
  </si>
  <si>
    <t>Etape 2 section 1</t>
  </si>
  <si>
    <t>Etape 2 section 2</t>
  </si>
  <si>
    <t>Général</t>
  </si>
  <si>
    <t xml:space="preserve">Groupe </t>
  </si>
  <si>
    <t>Marque</t>
  </si>
  <si>
    <t>Type</t>
  </si>
  <si>
    <t>Cylindrée</t>
  </si>
  <si>
    <t>Essence</t>
  </si>
  <si>
    <t>Nom Pilotes</t>
  </si>
  <si>
    <t>Nom Copilotes</t>
  </si>
  <si>
    <t>Catégories</t>
  </si>
  <si>
    <t>Diesel</t>
  </si>
  <si>
    <t>Marathon</t>
  </si>
  <si>
    <t>2 Roues M</t>
  </si>
  <si>
    <t xml:space="preserve"> -2000 cc</t>
  </si>
  <si>
    <t>Etape 1 section 2</t>
  </si>
  <si>
    <t>CH9</t>
  </si>
  <si>
    <t>CH10</t>
  </si>
  <si>
    <t>CH11</t>
  </si>
  <si>
    <t>CH12</t>
  </si>
  <si>
    <t>CH13</t>
  </si>
  <si>
    <t>Nganda</t>
  </si>
  <si>
    <t>Etape 1 Section 2</t>
  </si>
  <si>
    <t>Etape 1Section 1</t>
  </si>
  <si>
    <t>Etape 1 Section 1</t>
  </si>
  <si>
    <t>CH14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</si>
  <si>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</si>
  <si>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</si>
  <si>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</si>
  <si>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</si>
  <si>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</si>
  <si>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</si>
  <si>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</si>
  <si>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</si>
  <si>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</si>
  <si>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</si>
  <si>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</si>
  <si>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</si>
  <si>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Etape 2 Section 2</t>
  </si>
  <si>
    <t>Nkieme</t>
  </si>
  <si>
    <t>Dumi</t>
  </si>
  <si>
    <t>Kinzono</t>
  </si>
  <si>
    <t>Mongata</t>
  </si>
  <si>
    <t>Bankana</t>
  </si>
  <si>
    <t>Limbimi</t>
  </si>
  <si>
    <t>Feminin</t>
  </si>
  <si>
    <t>Mise hors temps</t>
  </si>
  <si>
    <t>Regroupement</t>
  </si>
  <si>
    <t>Bita G</t>
  </si>
  <si>
    <t>Bac</t>
  </si>
  <si>
    <t>bac Esta</t>
  </si>
  <si>
    <t>Bac Esta</t>
  </si>
  <si>
    <t>Ecart</t>
  </si>
  <si>
    <t>précédent</t>
  </si>
  <si>
    <t>1er</t>
  </si>
  <si>
    <t>Bivouac</t>
  </si>
  <si>
    <t>GENERAL 1ère ETAPE</t>
  </si>
  <si>
    <t>N°</t>
  </si>
  <si>
    <t>F.Comas</t>
  </si>
  <si>
    <t>Menkao</t>
  </si>
  <si>
    <t>M.Nsele</t>
  </si>
  <si>
    <t>Groupe</t>
  </si>
  <si>
    <t xml:space="preserve">ARGAZZI </t>
  </si>
  <si>
    <t>Edoardo</t>
  </si>
  <si>
    <t>O-</t>
  </si>
  <si>
    <t>Riccardo</t>
  </si>
  <si>
    <t>O+</t>
  </si>
  <si>
    <t xml:space="preserve">ZARCO </t>
  </si>
  <si>
    <t>BUGGY</t>
  </si>
  <si>
    <t>T 1.3</t>
  </si>
  <si>
    <t>X</t>
  </si>
  <si>
    <t xml:space="preserve">VANDEKERCKHOVE </t>
  </si>
  <si>
    <t>Jean-Marc</t>
  </si>
  <si>
    <t>JANMOHAMED</t>
  </si>
  <si>
    <t>Farouk</t>
  </si>
  <si>
    <t>B+</t>
  </si>
  <si>
    <t>BOWLER</t>
  </si>
  <si>
    <t>WILDCAT</t>
  </si>
  <si>
    <t>T 1.1</t>
  </si>
  <si>
    <t>Eric</t>
  </si>
  <si>
    <t>B-</t>
  </si>
  <si>
    <t>Roger</t>
  </si>
  <si>
    <t>A+</t>
  </si>
  <si>
    <t xml:space="preserve">TOYOTA </t>
  </si>
  <si>
    <t>HDJ80</t>
  </si>
  <si>
    <t>T 1.2</t>
  </si>
  <si>
    <t>ERO1</t>
  </si>
  <si>
    <t xml:space="preserve">ERO 2 </t>
  </si>
  <si>
    <t xml:space="preserve">VERHOESTRAETE </t>
  </si>
  <si>
    <t>Frank</t>
  </si>
  <si>
    <t>Anouchka</t>
  </si>
  <si>
    <t xml:space="preserve">WATUWILA </t>
  </si>
  <si>
    <t>NSIMBA</t>
  </si>
  <si>
    <t xml:space="preserve">LUTONADIO </t>
  </si>
  <si>
    <t>Jean-Paul</t>
  </si>
  <si>
    <t>LAND ROVER</t>
  </si>
  <si>
    <t>RANGE ROVER</t>
  </si>
  <si>
    <t>HUSAIN</t>
  </si>
  <si>
    <t>Irfan</t>
  </si>
  <si>
    <t>RAGE</t>
  </si>
  <si>
    <t>T1.1</t>
  </si>
  <si>
    <t xml:space="preserve">STINIS </t>
  </si>
  <si>
    <t>Georges</t>
  </si>
  <si>
    <t xml:space="preserve">MATUKA  </t>
  </si>
  <si>
    <t>Alain</t>
  </si>
  <si>
    <t>T 2.1</t>
  </si>
  <si>
    <t xml:space="preserve">DREZE </t>
  </si>
  <si>
    <t xml:space="preserve">Charles-Henri </t>
  </si>
  <si>
    <t xml:space="preserve">BILEK </t>
  </si>
  <si>
    <t>Feddy</t>
  </si>
  <si>
    <t>TOYOTA</t>
  </si>
  <si>
    <t>LAND CRUISER</t>
  </si>
  <si>
    <t xml:space="preserve">CAGNETTI </t>
  </si>
  <si>
    <t>Pierre</t>
  </si>
  <si>
    <t xml:space="preserve">LELEUX </t>
  </si>
  <si>
    <t>Cedric</t>
  </si>
  <si>
    <t>NISSAN</t>
  </si>
  <si>
    <t>PATROL</t>
  </si>
  <si>
    <t>ALBERT</t>
  </si>
  <si>
    <t>Frederic</t>
  </si>
  <si>
    <t>PICK UP</t>
  </si>
  <si>
    <t>BALLARIN</t>
  </si>
  <si>
    <t>Marco</t>
  </si>
  <si>
    <t>DEVOS</t>
  </si>
  <si>
    <t>Didier</t>
  </si>
  <si>
    <t>DELHAUSSE</t>
  </si>
  <si>
    <t>Phillip</t>
  </si>
  <si>
    <t>ZAPHIROPOULOS</t>
  </si>
  <si>
    <t>Michel</t>
  </si>
  <si>
    <t xml:space="preserve">VIRFOLLET </t>
  </si>
  <si>
    <t>Patrick</t>
  </si>
  <si>
    <t>ISIDRO</t>
  </si>
  <si>
    <t>Felix</t>
  </si>
  <si>
    <t>GREAT WALL</t>
  </si>
  <si>
    <t>DEER</t>
  </si>
  <si>
    <t xml:space="preserve">NGANDU </t>
  </si>
  <si>
    <t>Emmanuel</t>
  </si>
  <si>
    <t>Land Rover</t>
  </si>
  <si>
    <t>Pick Up</t>
  </si>
  <si>
    <t>Michael</t>
  </si>
  <si>
    <t>T 1,1</t>
  </si>
  <si>
    <t xml:space="preserve">LIKIN </t>
  </si>
  <si>
    <t>Olivier</t>
  </si>
  <si>
    <t xml:space="preserve">AMATO </t>
  </si>
  <si>
    <t>Benjamin</t>
  </si>
  <si>
    <t xml:space="preserve">NISSAN </t>
  </si>
  <si>
    <t>T 2.2</t>
  </si>
  <si>
    <t>LEJEUNE</t>
  </si>
  <si>
    <t>Jean-Pierre</t>
  </si>
  <si>
    <t>ISUZU</t>
  </si>
  <si>
    <t>T 2,1</t>
  </si>
  <si>
    <t>Ab</t>
  </si>
  <si>
    <t>Abandon</t>
  </si>
  <si>
    <t>Mise Hors Course pour transport du vehicule</t>
  </si>
  <si>
    <t>Mise Hors Course</t>
  </si>
  <si>
    <t>MHC</t>
  </si>
  <si>
    <t>Derenik</t>
  </si>
  <si>
    <t>Mbemba</t>
  </si>
  <si>
    <t>T1,1</t>
  </si>
  <si>
    <t>2ème Général</t>
  </si>
  <si>
    <t>1er Général / 1er 2 Roues motrices</t>
  </si>
  <si>
    <t>3ème Général / 1er Diesel</t>
  </si>
  <si>
    <t>1er Marathon</t>
  </si>
  <si>
    <t>Nsimba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</si>
</sst>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h:mm:ss;@"/>
    <numFmt numFmtId="166" formatCode="[$-F400]h:mm:ss\ AM/PM"/>
    <numFmt numFmtId="167" formatCode="h\.mm;@"/>
    <numFmt numFmtId="168" formatCode="h:mm;@"/>
  </numFmts>
  <fonts count="4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n"/>
      <right style="thick"/>
      <top style="dotted"/>
      <bottom style="medium"/>
    </border>
    <border>
      <left style="thick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 style="thin"/>
      <top style="dotted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otted"/>
    </border>
    <border>
      <left style="thin"/>
      <right style="thick"/>
      <top style="thin"/>
      <bottom style="dotted"/>
    </border>
    <border>
      <left style="medium"/>
      <right style="thin"/>
      <top style="medium"/>
      <bottom style="thin"/>
    </border>
    <border>
      <left style="thin"/>
      <right style="medium"/>
      <top style="thin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ck"/>
      <top style="dotted"/>
      <bottom style="thin"/>
    </border>
    <border>
      <left style="thick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0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46" fontId="0" fillId="34" borderId="33" xfId="0" applyNumberFormat="1" applyFill="1" applyBorder="1" applyAlignment="1">
      <alignment horizontal="center"/>
    </xf>
    <xf numFmtId="46" fontId="0" fillId="34" borderId="34" xfId="0" applyNumberFormat="1" applyFill="1" applyBorder="1" applyAlignment="1">
      <alignment horizontal="center"/>
    </xf>
    <xf numFmtId="46" fontId="0" fillId="34" borderId="35" xfId="0" applyNumberFormat="1" applyFill="1" applyBorder="1" applyAlignment="1">
      <alignment horizontal="center"/>
    </xf>
    <xf numFmtId="0" fontId="0" fillId="0" borderId="33" xfId="0" applyFill="1" applyBorder="1" applyAlignment="1" quotePrefix="1">
      <alignment horizontal="center" vertical="center"/>
    </xf>
    <xf numFmtId="0" fontId="0" fillId="0" borderId="34" xfId="0" applyFill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36" xfId="0" applyNumberFormat="1" applyBorder="1" applyAlignment="1">
      <alignment/>
    </xf>
    <xf numFmtId="20" fontId="0" fillId="0" borderId="37" xfId="0" applyNumberFormat="1" applyBorder="1" applyAlignment="1">
      <alignment/>
    </xf>
    <xf numFmtId="20" fontId="0" fillId="0" borderId="38" xfId="0" applyNumberFormat="1" applyBorder="1" applyAlignment="1">
      <alignment/>
    </xf>
    <xf numFmtId="46" fontId="0" fillId="0" borderId="36" xfId="0" applyNumberFormat="1" applyBorder="1" applyAlignment="1">
      <alignment/>
    </xf>
    <xf numFmtId="46" fontId="0" fillId="0" borderId="37" xfId="0" applyNumberFormat="1" applyBorder="1" applyAlignment="1">
      <alignment/>
    </xf>
    <xf numFmtId="46" fontId="0" fillId="0" borderId="38" xfId="0" applyNumberFormat="1" applyBorder="1" applyAlignment="1">
      <alignment/>
    </xf>
    <xf numFmtId="20" fontId="0" fillId="0" borderId="36" xfId="0" applyNumberFormat="1" applyFill="1" applyBorder="1" applyAlignment="1">
      <alignment/>
    </xf>
    <xf numFmtId="20" fontId="0" fillId="0" borderId="37" xfId="0" applyNumberFormat="1" applyFill="1" applyBorder="1" applyAlignment="1">
      <alignment/>
    </xf>
    <xf numFmtId="20" fontId="0" fillId="0" borderId="39" xfId="0" applyNumberFormat="1" applyBorder="1" applyAlignment="1">
      <alignment/>
    </xf>
    <xf numFmtId="20" fontId="0" fillId="0" borderId="40" xfId="0" applyNumberFormat="1" applyBorder="1" applyAlignment="1">
      <alignment/>
    </xf>
    <xf numFmtId="20" fontId="0" fillId="0" borderId="41" xfId="0" applyNumberFormat="1" applyBorder="1" applyAlignment="1">
      <alignment/>
    </xf>
    <xf numFmtId="20" fontId="0" fillId="0" borderId="38" xfId="0" applyNumberFormat="1" applyFill="1" applyBorder="1" applyAlignment="1">
      <alignment/>
    </xf>
    <xf numFmtId="46" fontId="0" fillId="0" borderId="39" xfId="0" applyNumberFormat="1" applyBorder="1" applyAlignment="1">
      <alignment/>
    </xf>
    <xf numFmtId="46" fontId="0" fillId="0" borderId="42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9" xfId="0" applyNumberFormat="1" applyBorder="1" applyAlignment="1">
      <alignment/>
    </xf>
    <xf numFmtId="46" fontId="0" fillId="0" borderId="23" xfId="0" applyNumberFormat="1" applyBorder="1" applyAlignment="1">
      <alignment/>
    </xf>
    <xf numFmtId="46" fontId="0" fillId="0" borderId="24" xfId="0" applyNumberFormat="1" applyBorder="1" applyAlignment="1">
      <alignment/>
    </xf>
    <xf numFmtId="46" fontId="0" fillId="0" borderId="29" xfId="0" applyNumberFormat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24" xfId="0" applyNumberFormat="1" applyFill="1" applyBorder="1" applyAlignment="1">
      <alignment/>
    </xf>
    <xf numFmtId="20" fontId="0" fillId="0" borderId="43" xfId="0" applyNumberFormat="1" applyBorder="1" applyAlignment="1">
      <alignment/>
    </xf>
    <xf numFmtId="20" fontId="0" fillId="0" borderId="44" xfId="0" applyNumberFormat="1" applyBorder="1" applyAlignment="1">
      <alignment/>
    </xf>
    <xf numFmtId="20" fontId="0" fillId="0" borderId="45" xfId="0" applyNumberFormat="1" applyBorder="1" applyAlignment="1">
      <alignment/>
    </xf>
    <xf numFmtId="46" fontId="0" fillId="0" borderId="43" xfId="0" applyNumberFormat="1" applyBorder="1" applyAlignment="1">
      <alignment/>
    </xf>
    <xf numFmtId="46" fontId="0" fillId="0" borderId="22" xfId="0" applyNumberFormat="1" applyBorder="1" applyAlignment="1">
      <alignment/>
    </xf>
    <xf numFmtId="21" fontId="0" fillId="0" borderId="23" xfId="0" applyNumberFormat="1" applyBorder="1" applyAlignment="1">
      <alignment/>
    </xf>
    <xf numFmtId="21" fontId="0" fillId="0" borderId="24" xfId="0" applyNumberFormat="1" applyBorder="1" applyAlignment="1">
      <alignment/>
    </xf>
    <xf numFmtId="164" fontId="0" fillId="0" borderId="23" xfId="0" applyNumberFormat="1" applyBorder="1" applyAlignment="1">
      <alignment/>
    </xf>
    <xf numFmtId="46" fontId="0" fillId="0" borderId="44" xfId="0" applyNumberFormat="1" applyBorder="1" applyAlignment="1">
      <alignment/>
    </xf>
    <xf numFmtId="21" fontId="0" fillId="0" borderId="24" xfId="0" applyNumberFormat="1" applyFill="1" applyBorder="1" applyAlignment="1">
      <alignment/>
    </xf>
    <xf numFmtId="20" fontId="0" fillId="0" borderId="46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31" xfId="0" applyNumberFormat="1" applyBorder="1" applyAlignment="1">
      <alignment/>
    </xf>
    <xf numFmtId="21" fontId="0" fillId="0" borderId="46" xfId="0" applyNumberFormat="1" applyBorder="1" applyAlignment="1">
      <alignment/>
    </xf>
    <xf numFmtId="21" fontId="0" fillId="0" borderId="26" xfId="0" applyNumberFormat="1" applyBorder="1" applyAlignment="1">
      <alignment/>
    </xf>
    <xf numFmtId="46" fontId="0" fillId="0" borderId="26" xfId="0" applyNumberFormat="1" applyBorder="1" applyAlignment="1">
      <alignment/>
    </xf>
    <xf numFmtId="46" fontId="0" fillId="0" borderId="31" xfId="0" applyNumberFormat="1" applyBorder="1" applyAlignment="1">
      <alignment/>
    </xf>
    <xf numFmtId="20" fontId="0" fillId="0" borderId="46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46" fontId="0" fillId="0" borderId="46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20" fontId="0" fillId="0" borderId="49" xfId="0" applyNumberFormat="1" applyBorder="1" applyAlignment="1">
      <alignment/>
    </xf>
    <xf numFmtId="20" fontId="0" fillId="0" borderId="31" xfId="0" applyNumberFormat="1" applyFill="1" applyBorder="1" applyAlignment="1">
      <alignment/>
    </xf>
    <xf numFmtId="46" fontId="0" fillId="0" borderId="48" xfId="0" applyNumberFormat="1" applyBorder="1" applyAlignment="1">
      <alignment/>
    </xf>
    <xf numFmtId="46" fontId="0" fillId="0" borderId="25" xfId="0" applyNumberFormat="1" applyBorder="1" applyAlignment="1">
      <alignment/>
    </xf>
    <xf numFmtId="46" fontId="0" fillId="0" borderId="23" xfId="0" applyNumberFormat="1" applyBorder="1" applyAlignment="1">
      <alignment horizontal="center"/>
    </xf>
    <xf numFmtId="46" fontId="0" fillId="0" borderId="24" xfId="0" applyNumberFormat="1" applyBorder="1" applyAlignment="1">
      <alignment horizontal="center"/>
    </xf>
    <xf numFmtId="46" fontId="0" fillId="0" borderId="46" xfId="0" applyNumberForma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46" fontId="0" fillId="0" borderId="20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46" fontId="0" fillId="0" borderId="21" xfId="0" applyNumberFormat="1" applyBorder="1" applyAlignment="1">
      <alignment/>
    </xf>
    <xf numFmtId="46" fontId="0" fillId="0" borderId="27" xfId="0" applyNumberFormat="1" applyBorder="1" applyAlignment="1">
      <alignment/>
    </xf>
    <xf numFmtId="0" fontId="0" fillId="0" borderId="53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 vertical="top"/>
    </xf>
    <xf numFmtId="46" fontId="0" fillId="0" borderId="58" xfId="0" applyNumberFormat="1" applyBorder="1" applyAlignment="1">
      <alignment horizontal="center"/>
    </xf>
    <xf numFmtId="46" fontId="0" fillId="0" borderId="59" xfId="0" applyNumberFormat="1" applyBorder="1" applyAlignment="1">
      <alignment horizontal="center"/>
    </xf>
    <xf numFmtId="46" fontId="0" fillId="0" borderId="60" xfId="0" applyNumberFormat="1" applyBorder="1" applyAlignment="1">
      <alignment horizontal="center"/>
    </xf>
    <xf numFmtId="46" fontId="0" fillId="0" borderId="27" xfId="0" applyNumberFormat="1" applyBorder="1" applyAlignment="1">
      <alignment horizontal="center"/>
    </xf>
    <xf numFmtId="46" fontId="0" fillId="0" borderId="29" xfId="0" applyNumberFormat="1" applyBorder="1" applyAlignment="1">
      <alignment horizontal="center"/>
    </xf>
    <xf numFmtId="46" fontId="0" fillId="0" borderId="3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 vertical="top"/>
    </xf>
    <xf numFmtId="46" fontId="0" fillId="0" borderId="28" xfId="0" applyNumberFormat="1" applyBorder="1" applyAlignment="1">
      <alignment horizontal="center"/>
    </xf>
    <xf numFmtId="46" fontId="0" fillId="0" borderId="30" xfId="0" applyNumberFormat="1" applyBorder="1" applyAlignment="1">
      <alignment horizontal="center"/>
    </xf>
    <xf numFmtId="46" fontId="0" fillId="0" borderId="63" xfId="0" applyNumberFormat="1" applyBorder="1" applyAlignment="1">
      <alignment horizontal="center"/>
    </xf>
    <xf numFmtId="0" fontId="0" fillId="0" borderId="56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46" xfId="0" applyFill="1" applyBorder="1" applyAlignment="1">
      <alignment/>
    </xf>
    <xf numFmtId="0" fontId="0" fillId="0" borderId="51" xfId="0" applyBorder="1" applyAlignment="1">
      <alignment/>
    </xf>
    <xf numFmtId="164" fontId="0" fillId="0" borderId="24" xfId="0" applyNumberFormat="1" applyBorder="1" applyAlignment="1">
      <alignment/>
    </xf>
    <xf numFmtId="46" fontId="0" fillId="0" borderId="64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43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20" fontId="0" fillId="0" borderId="27" xfId="0" applyNumberFormat="1" applyBorder="1" applyAlignment="1">
      <alignment/>
    </xf>
    <xf numFmtId="46" fontId="0" fillId="0" borderId="20" xfId="0" applyNumberFormat="1" applyBorder="1" applyAlignment="1">
      <alignment/>
    </xf>
    <xf numFmtId="20" fontId="0" fillId="0" borderId="20" xfId="0" applyNumberFormat="1" applyFill="1" applyBorder="1" applyAlignment="1">
      <alignment/>
    </xf>
    <xf numFmtId="20" fontId="0" fillId="0" borderId="21" xfId="0" applyNumberFormat="1" applyFill="1" applyBorder="1" applyAlignment="1">
      <alignment/>
    </xf>
    <xf numFmtId="20" fontId="0" fillId="0" borderId="27" xfId="0" applyNumberFormat="1" applyFill="1" applyBorder="1" applyAlignment="1">
      <alignment/>
    </xf>
    <xf numFmtId="46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Border="1" applyAlignment="1">
      <alignment/>
    </xf>
    <xf numFmtId="0" fontId="2" fillId="0" borderId="69" xfId="0" applyFont="1" applyBorder="1" applyAlignment="1">
      <alignment horizontal="center"/>
    </xf>
    <xf numFmtId="0" fontId="0" fillId="0" borderId="44" xfId="0" applyBorder="1" applyAlignment="1">
      <alignment/>
    </xf>
    <xf numFmtId="164" fontId="0" fillId="0" borderId="59" xfId="0" applyNumberFormat="1" applyBorder="1" applyAlignment="1">
      <alignment/>
    </xf>
    <xf numFmtId="21" fontId="0" fillId="0" borderId="59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6" fontId="2" fillId="34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Border="1" applyAlignment="1">
      <alignment/>
    </xf>
    <xf numFmtId="46" fontId="0" fillId="0" borderId="49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Border="1" applyAlignment="1">
      <alignment/>
    </xf>
    <xf numFmtId="46" fontId="6" fillId="0" borderId="29" xfId="0" applyNumberFormat="1" applyFont="1" applyBorder="1" applyAlignment="1">
      <alignment/>
    </xf>
    <xf numFmtId="46" fontId="6" fillId="0" borderId="31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/>
    </xf>
    <xf numFmtId="46" fontId="0" fillId="34" borderId="33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 vertical="center"/>
    </xf>
    <xf numFmtId="46" fontId="0" fillId="34" borderId="3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0" xfId="0" applyFill="1" applyBorder="1" applyAlignment="1">
      <alignment/>
    </xf>
    <xf numFmtId="0" fontId="0" fillId="0" borderId="71" xfId="0" applyBorder="1" applyAlignment="1">
      <alignment/>
    </xf>
    <xf numFmtId="46" fontId="0" fillId="0" borderId="40" xfId="0" applyNumberFormat="1" applyBorder="1" applyAlignment="1">
      <alignment/>
    </xf>
    <xf numFmtId="46" fontId="2" fillId="0" borderId="24" xfId="0" applyNumberFormat="1" applyFont="1" applyBorder="1" applyAlignment="1">
      <alignment/>
    </xf>
    <xf numFmtId="46" fontId="2" fillId="0" borderId="29" xfId="0" applyNumberFormat="1" applyFont="1" applyBorder="1" applyAlignment="1">
      <alignment/>
    </xf>
    <xf numFmtId="46" fontId="2" fillId="0" borderId="31" xfId="0" applyNumberFormat="1" applyFont="1" applyBorder="1" applyAlignment="1">
      <alignment/>
    </xf>
    <xf numFmtId="0" fontId="0" fillId="0" borderId="72" xfId="0" applyBorder="1" applyAlignment="1">
      <alignment/>
    </xf>
    <xf numFmtId="46" fontId="6" fillId="0" borderId="59" xfId="0" applyNumberFormat="1" applyFont="1" applyBorder="1" applyAlignment="1">
      <alignment/>
    </xf>
    <xf numFmtId="46" fontId="2" fillId="0" borderId="73" xfId="0" applyNumberFormat="1" applyFont="1" applyBorder="1" applyAlignment="1">
      <alignment/>
    </xf>
    <xf numFmtId="46" fontId="2" fillId="0" borderId="74" xfId="0" applyNumberFormat="1" applyFont="1" applyBorder="1" applyAlignment="1">
      <alignment/>
    </xf>
    <xf numFmtId="46" fontId="2" fillId="0" borderId="75" xfId="0" applyNumberFormat="1" applyFont="1" applyBorder="1" applyAlignment="1">
      <alignment/>
    </xf>
    <xf numFmtId="46" fontId="2" fillId="0" borderId="76" xfId="0" applyNumberFormat="1" applyFont="1" applyBorder="1" applyAlignment="1">
      <alignment/>
    </xf>
    <xf numFmtId="46" fontId="2" fillId="0" borderId="77" xfId="0" applyNumberFormat="1" applyFont="1" applyBorder="1" applyAlignment="1">
      <alignment/>
    </xf>
    <xf numFmtId="46" fontId="0" fillId="0" borderId="74" xfId="0" applyNumberFormat="1" applyBorder="1" applyAlignment="1">
      <alignment/>
    </xf>
    <xf numFmtId="46" fontId="0" fillId="0" borderId="78" xfId="0" applyNumberFormat="1" applyBorder="1" applyAlignment="1">
      <alignment/>
    </xf>
    <xf numFmtId="46" fontId="2" fillId="0" borderId="79" xfId="0" applyNumberFormat="1" applyFont="1" applyBorder="1" applyAlignment="1">
      <alignment/>
    </xf>
    <xf numFmtId="46" fontId="2" fillId="0" borderId="21" xfId="0" applyNumberFormat="1" applyFont="1" applyBorder="1" applyAlignment="1">
      <alignment/>
    </xf>
    <xf numFmtId="46" fontId="2" fillId="0" borderId="80" xfId="0" applyNumberFormat="1" applyFont="1" applyBorder="1" applyAlignment="1">
      <alignment/>
    </xf>
    <xf numFmtId="46" fontId="6" fillId="0" borderId="73" xfId="0" applyNumberFormat="1" applyFont="1" applyBorder="1" applyAlignment="1">
      <alignment/>
    </xf>
    <xf numFmtId="46" fontId="6" fillId="0" borderId="81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46" fontId="6" fillId="0" borderId="24" xfId="0" applyNumberFormat="1" applyFont="1" applyBorder="1" applyAlignment="1">
      <alignment/>
    </xf>
    <xf numFmtId="46" fontId="6" fillId="0" borderId="82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83" xfId="0" applyBorder="1" applyAlignment="1">
      <alignment/>
    </xf>
    <xf numFmtId="46" fontId="6" fillId="0" borderId="84" xfId="0" applyNumberFormat="1" applyFont="1" applyBorder="1" applyAlignment="1">
      <alignment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Fill="1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46" fontId="0" fillId="0" borderId="89" xfId="0" applyNumberFormat="1" applyBorder="1" applyAlignment="1">
      <alignment/>
    </xf>
    <xf numFmtId="46" fontId="0" fillId="0" borderId="73" xfId="0" applyNumberFormat="1" applyBorder="1" applyAlignment="1">
      <alignment/>
    </xf>
    <xf numFmtId="46" fontId="2" fillId="0" borderId="90" xfId="0" applyNumberFormat="1" applyFont="1" applyBorder="1" applyAlignment="1">
      <alignment/>
    </xf>
    <xf numFmtId="0" fontId="0" fillId="0" borderId="91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2" xfId="0" applyBorder="1" applyAlignment="1">
      <alignment vertical="center" textRotation="90"/>
    </xf>
    <xf numFmtId="0" fontId="2" fillId="0" borderId="24" xfId="0" applyFont="1" applyBorder="1" applyAlignment="1">
      <alignment horizontal="center"/>
    </xf>
    <xf numFmtId="0" fontId="2" fillId="0" borderId="9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/>
    </xf>
    <xf numFmtId="46" fontId="2" fillId="0" borderId="27" xfId="0" applyNumberFormat="1" applyFont="1" applyBorder="1" applyAlignment="1">
      <alignment/>
    </xf>
    <xf numFmtId="46" fontId="0" fillId="0" borderId="80" xfId="0" applyNumberFormat="1" applyBorder="1" applyAlignment="1">
      <alignment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Fill="1" applyBorder="1" applyAlignment="1">
      <alignment horizontal="center"/>
    </xf>
    <xf numFmtId="21" fontId="0" fillId="0" borderId="51" xfId="0" applyNumberFormat="1" applyBorder="1" applyAlignment="1">
      <alignment/>
    </xf>
    <xf numFmtId="20" fontId="0" fillId="0" borderId="51" xfId="0" applyNumberFormat="1" applyBorder="1" applyAlignment="1">
      <alignment/>
    </xf>
    <xf numFmtId="20" fontId="0" fillId="0" borderId="103" xfId="0" applyNumberFormat="1" applyBorder="1" applyAlignment="1">
      <alignment/>
    </xf>
    <xf numFmtId="20" fontId="0" fillId="0" borderId="104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63" xfId="0" applyFill="1" applyBorder="1" applyAlignment="1">
      <alignment/>
    </xf>
    <xf numFmtId="20" fontId="45" fillId="0" borderId="24" xfId="0" applyNumberFormat="1" applyFont="1" applyFill="1" applyBorder="1" applyAlignment="1">
      <alignment/>
    </xf>
    <xf numFmtId="168" fontId="0" fillId="0" borderId="36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46" xfId="0" applyNumberFormat="1" applyFill="1" applyBorder="1" applyAlignment="1">
      <alignment/>
    </xf>
    <xf numFmtId="168" fontId="0" fillId="0" borderId="24" xfId="0" applyNumberForma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46" fontId="0" fillId="0" borderId="22" xfId="0" applyNumberFormat="1" applyFont="1" applyBorder="1" applyAlignment="1">
      <alignment/>
    </xf>
    <xf numFmtId="46" fontId="0" fillId="0" borderId="23" xfId="0" applyNumberFormat="1" applyFont="1" applyBorder="1" applyAlignment="1">
      <alignment/>
    </xf>
    <xf numFmtId="46" fontId="0" fillId="0" borderId="24" xfId="0" applyNumberFormat="1" applyFont="1" applyBorder="1" applyAlignment="1">
      <alignment/>
    </xf>
    <xf numFmtId="46" fontId="0" fillId="0" borderId="44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1" xfId="0" applyFont="1" applyBorder="1" applyAlignment="1">
      <alignment/>
    </xf>
    <xf numFmtId="166" fontId="0" fillId="0" borderId="44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21" fontId="0" fillId="0" borderId="23" xfId="0" applyNumberFormat="1" applyFont="1" applyBorder="1" applyAlignment="1">
      <alignment/>
    </xf>
    <xf numFmtId="21" fontId="0" fillId="0" borderId="24" xfId="0" applyNumberFormat="1" applyFon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56" xfId="0" applyNumberFormat="1" applyBorder="1" applyAlignment="1">
      <alignment/>
    </xf>
    <xf numFmtId="46" fontId="46" fillId="0" borderId="24" xfId="0" applyNumberFormat="1" applyFont="1" applyBorder="1" applyAlignment="1">
      <alignment/>
    </xf>
    <xf numFmtId="46" fontId="0" fillId="0" borderId="65" xfId="0" applyNumberFormat="1" applyBorder="1" applyAlignment="1">
      <alignment/>
    </xf>
    <xf numFmtId="46" fontId="0" fillId="0" borderId="66" xfId="0" applyNumberFormat="1" applyBorder="1" applyAlignment="1">
      <alignment/>
    </xf>
    <xf numFmtId="46" fontId="2" fillId="0" borderId="105" xfId="0" applyNumberFormat="1" applyFont="1" applyBorder="1" applyAlignment="1">
      <alignment/>
    </xf>
    <xf numFmtId="46" fontId="0" fillId="0" borderId="106" xfId="0" applyNumberFormat="1" applyBorder="1" applyAlignment="1">
      <alignment/>
    </xf>
    <xf numFmtId="46" fontId="2" fillId="0" borderId="107" xfId="0" applyNumberFormat="1" applyFont="1" applyBorder="1" applyAlignment="1">
      <alignment/>
    </xf>
    <xf numFmtId="46" fontId="2" fillId="0" borderId="66" xfId="0" applyNumberFormat="1" applyFont="1" applyBorder="1" applyAlignment="1">
      <alignment/>
    </xf>
    <xf numFmtId="46" fontId="2" fillId="0" borderId="106" xfId="0" applyNumberFormat="1" applyFont="1" applyBorder="1" applyAlignment="1">
      <alignment/>
    </xf>
    <xf numFmtId="46" fontId="6" fillId="0" borderId="107" xfId="0" applyNumberFormat="1" applyFont="1" applyBorder="1" applyAlignment="1">
      <alignment/>
    </xf>
    <xf numFmtId="46" fontId="6" fillId="0" borderId="105" xfId="0" applyNumberFormat="1" applyFont="1" applyBorder="1" applyAlignment="1">
      <alignment/>
    </xf>
    <xf numFmtId="0" fontId="2" fillId="0" borderId="108" xfId="0" applyFont="1" applyBorder="1" applyAlignment="1">
      <alignment horizontal="center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46" fontId="0" fillId="0" borderId="111" xfId="0" applyNumberFormat="1" applyBorder="1" applyAlignment="1">
      <alignment/>
    </xf>
    <xf numFmtId="46" fontId="2" fillId="0" borderId="92" xfId="0" applyNumberFormat="1" applyFont="1" applyBorder="1" applyAlignment="1">
      <alignment/>
    </xf>
    <xf numFmtId="46" fontId="0" fillId="0" borderId="90" xfId="0" applyNumberFormat="1" applyBorder="1" applyAlignment="1">
      <alignment/>
    </xf>
    <xf numFmtId="46" fontId="2" fillId="0" borderId="64" xfId="0" applyNumberFormat="1" applyFont="1" applyBorder="1" applyAlignment="1">
      <alignment/>
    </xf>
    <xf numFmtId="46" fontId="6" fillId="0" borderId="89" xfId="0" applyNumberFormat="1" applyFont="1" applyBorder="1" applyAlignment="1">
      <alignment/>
    </xf>
    <xf numFmtId="46" fontId="6" fillId="0" borderId="92" xfId="0" applyNumberFormat="1" applyFont="1" applyBorder="1" applyAlignment="1">
      <alignment/>
    </xf>
    <xf numFmtId="0" fontId="0" fillId="0" borderId="68" xfId="0" applyFill="1" applyBorder="1" applyAlignment="1">
      <alignment/>
    </xf>
    <xf numFmtId="46" fontId="6" fillId="0" borderId="79" xfId="0" applyNumberFormat="1" applyFont="1" applyBorder="1" applyAlignment="1">
      <alignment/>
    </xf>
    <xf numFmtId="46" fontId="6" fillId="0" borderId="27" xfId="0" applyNumberFormat="1" applyFont="1" applyBorder="1" applyAlignment="1">
      <alignment/>
    </xf>
    <xf numFmtId="0" fontId="2" fillId="0" borderId="112" xfId="0" applyFont="1" applyBorder="1" applyAlignment="1">
      <alignment horizontal="center"/>
    </xf>
    <xf numFmtId="0" fontId="0" fillId="0" borderId="113" xfId="0" applyBorder="1" applyAlignment="1">
      <alignment/>
    </xf>
    <xf numFmtId="46" fontId="0" fillId="0" borderId="114" xfId="0" applyNumberFormat="1" applyBorder="1" applyAlignment="1">
      <alignment/>
    </xf>
    <xf numFmtId="46" fontId="0" fillId="0" borderId="82" xfId="0" applyNumberFormat="1" applyBorder="1" applyAlignment="1">
      <alignment/>
    </xf>
    <xf numFmtId="46" fontId="2" fillId="0" borderId="115" xfId="0" applyNumberFormat="1" applyFont="1" applyBorder="1" applyAlignment="1">
      <alignment/>
    </xf>
    <xf numFmtId="46" fontId="0" fillId="0" borderId="116" xfId="0" applyNumberFormat="1" applyBorder="1" applyAlignment="1">
      <alignment/>
    </xf>
    <xf numFmtId="46" fontId="2" fillId="0" borderId="82" xfId="0" applyNumberFormat="1" applyFont="1" applyBorder="1" applyAlignment="1">
      <alignment/>
    </xf>
    <xf numFmtId="46" fontId="2" fillId="0" borderId="116" xfId="0" applyNumberFormat="1" applyFont="1" applyBorder="1" applyAlignment="1">
      <alignment/>
    </xf>
    <xf numFmtId="46" fontId="6" fillId="0" borderId="117" xfId="0" applyNumberFormat="1" applyFont="1" applyBorder="1" applyAlignment="1">
      <alignment/>
    </xf>
    <xf numFmtId="46" fontId="6" fillId="0" borderId="115" xfId="0" applyNumberFormat="1" applyFont="1" applyBorder="1" applyAlignment="1">
      <alignment/>
    </xf>
    <xf numFmtId="46" fontId="47" fillId="0" borderId="89" xfId="0" applyNumberFormat="1" applyFont="1" applyBorder="1" applyAlignment="1">
      <alignment/>
    </xf>
    <xf numFmtId="46" fontId="47" fillId="0" borderId="73" xfId="0" applyNumberFormat="1" applyFont="1" applyBorder="1" applyAlignment="1">
      <alignment/>
    </xf>
    <xf numFmtId="46" fontId="47" fillId="0" borderId="117" xfId="0" applyNumberFormat="1" applyFont="1" applyBorder="1" applyAlignment="1">
      <alignment/>
    </xf>
    <xf numFmtId="20" fontId="45" fillId="0" borderId="29" xfId="0" applyNumberFormat="1" applyFont="1" applyFill="1" applyBorder="1" applyAlignment="1">
      <alignment/>
    </xf>
    <xf numFmtId="20" fontId="0" fillId="0" borderId="20" xfId="0" applyNumberFormat="1" applyFont="1" applyBorder="1" applyAlignment="1">
      <alignment/>
    </xf>
    <xf numFmtId="20" fontId="0" fillId="0" borderId="21" xfId="0" applyNumberFormat="1" applyFont="1" applyBorder="1" applyAlignment="1">
      <alignment/>
    </xf>
    <xf numFmtId="46" fontId="0" fillId="0" borderId="68" xfId="0" applyNumberFormat="1" applyFont="1" applyBorder="1" applyAlignment="1">
      <alignment/>
    </xf>
    <xf numFmtId="46" fontId="0" fillId="0" borderId="19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8" xfId="0" applyFont="1" applyBorder="1" applyAlignment="1">
      <alignment/>
    </xf>
    <xf numFmtId="20" fontId="0" fillId="0" borderId="23" xfId="0" applyNumberFormat="1" applyFont="1" applyBorder="1" applyAlignment="1">
      <alignment/>
    </xf>
    <xf numFmtId="20" fontId="0" fillId="0" borderId="24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44" xfId="0" applyFont="1" applyBorder="1" applyAlignment="1">
      <alignment/>
    </xf>
    <xf numFmtId="49" fontId="48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20" fontId="46" fillId="0" borderId="24" xfId="0" applyNumberFormat="1" applyFont="1" applyBorder="1" applyAlignment="1">
      <alignment/>
    </xf>
    <xf numFmtId="46" fontId="0" fillId="0" borderId="73" xfId="0" applyNumberFormat="1" applyFont="1" applyBorder="1" applyAlignment="1">
      <alignment/>
    </xf>
    <xf numFmtId="46" fontId="0" fillId="0" borderId="75" xfId="0" applyNumberFormat="1" applyFont="1" applyBorder="1" applyAlignment="1">
      <alignment/>
    </xf>
    <xf numFmtId="46" fontId="0" fillId="0" borderId="76" xfId="0" applyNumberFormat="1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5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05" xfId="0" applyFont="1" applyBorder="1" applyAlignment="1">
      <alignment/>
    </xf>
    <xf numFmtId="46" fontId="0" fillId="0" borderId="65" xfId="0" applyNumberFormat="1" applyBorder="1" applyAlignment="1">
      <alignment horizontal="center"/>
    </xf>
    <xf numFmtId="46" fontId="0" fillId="0" borderId="66" xfId="0" applyNumberFormat="1" applyBorder="1" applyAlignment="1">
      <alignment horizontal="center"/>
    </xf>
    <xf numFmtId="46" fontId="0" fillId="0" borderId="105" xfId="0" applyNumberFormat="1" applyBorder="1" applyAlignment="1">
      <alignment horizontal="center"/>
    </xf>
    <xf numFmtId="46" fontId="0" fillId="0" borderId="118" xfId="0" applyNumberFormat="1" applyBorder="1" applyAlignment="1">
      <alignment horizontal="center"/>
    </xf>
    <xf numFmtId="46" fontId="0" fillId="0" borderId="71" xfId="0" applyNumberFormat="1" applyBorder="1" applyAlignment="1">
      <alignment horizontal="center"/>
    </xf>
    <xf numFmtId="46" fontId="0" fillId="0" borderId="107" xfId="0" applyNumberFormat="1" applyBorder="1" applyAlignment="1">
      <alignment/>
    </xf>
    <xf numFmtId="46" fontId="6" fillId="0" borderId="118" xfId="0" applyNumberFormat="1" applyFont="1" applyBorder="1" applyAlignment="1">
      <alignment/>
    </xf>
    <xf numFmtId="46" fontId="6" fillId="0" borderId="66" xfId="0" applyNumberFormat="1" applyFont="1" applyBorder="1" applyAlignment="1">
      <alignment/>
    </xf>
    <xf numFmtId="46" fontId="6" fillId="0" borderId="58" xfId="0" applyNumberFormat="1" applyFont="1" applyBorder="1" applyAlignment="1">
      <alignment/>
    </xf>
    <xf numFmtId="0" fontId="2" fillId="0" borderId="119" xfId="0" applyFont="1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0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123" xfId="0" applyFont="1" applyBorder="1" applyAlignment="1">
      <alignment/>
    </xf>
    <xf numFmtId="46" fontId="0" fillId="0" borderId="120" xfId="0" applyNumberFormat="1" applyBorder="1" applyAlignment="1">
      <alignment horizontal="center"/>
    </xf>
    <xf numFmtId="46" fontId="0" fillId="0" borderId="121" xfId="0" applyNumberFormat="1" applyBorder="1" applyAlignment="1">
      <alignment horizontal="center"/>
    </xf>
    <xf numFmtId="46" fontId="0" fillId="0" borderId="123" xfId="0" applyNumberFormat="1" applyBorder="1" applyAlignment="1">
      <alignment horizontal="center"/>
    </xf>
    <xf numFmtId="46" fontId="0" fillId="0" borderId="124" xfId="0" applyNumberFormat="1" applyBorder="1" applyAlignment="1">
      <alignment horizontal="center"/>
    </xf>
    <xf numFmtId="46" fontId="0" fillId="0" borderId="122" xfId="0" applyNumberFormat="1" applyBorder="1" applyAlignment="1">
      <alignment horizontal="center"/>
    </xf>
    <xf numFmtId="46" fontId="6" fillId="0" borderId="125" xfId="0" applyNumberFormat="1" applyFont="1" applyBorder="1" applyAlignment="1">
      <alignment/>
    </xf>
    <xf numFmtId="46" fontId="6" fillId="0" borderId="61" xfId="0" applyNumberFormat="1" applyFont="1" applyBorder="1" applyAlignment="1">
      <alignment/>
    </xf>
    <xf numFmtId="0" fontId="2" fillId="36" borderId="19" xfId="0" applyFont="1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7" xfId="0" applyFont="1" applyFill="1" applyBorder="1" applyAlignment="1">
      <alignment/>
    </xf>
    <xf numFmtId="46" fontId="0" fillId="36" borderId="23" xfId="0" applyNumberFormat="1" applyFill="1" applyBorder="1" applyAlignment="1">
      <alignment horizontal="center"/>
    </xf>
    <xf numFmtId="46" fontId="0" fillId="36" borderId="24" xfId="0" applyNumberFormat="1" applyFill="1" applyBorder="1" applyAlignment="1">
      <alignment horizontal="center"/>
    </xf>
    <xf numFmtId="46" fontId="0" fillId="36" borderId="29" xfId="0" applyNumberFormat="1" applyFill="1" applyBorder="1" applyAlignment="1">
      <alignment horizontal="center"/>
    </xf>
    <xf numFmtId="46" fontId="0" fillId="36" borderId="59" xfId="0" applyNumberFormat="1" applyFill="1" applyBorder="1" applyAlignment="1">
      <alignment horizontal="center"/>
    </xf>
    <xf numFmtId="46" fontId="0" fillId="36" borderId="30" xfId="0" applyNumberFormat="1" applyFill="1" applyBorder="1" applyAlignment="1">
      <alignment horizontal="center"/>
    </xf>
    <xf numFmtId="46" fontId="0" fillId="36" borderId="73" xfId="0" applyNumberFormat="1" applyFill="1" applyBorder="1" applyAlignment="1">
      <alignment/>
    </xf>
    <xf numFmtId="46" fontId="0" fillId="36" borderId="24" xfId="0" applyNumberFormat="1" applyFill="1" applyBorder="1" applyAlignment="1">
      <alignment/>
    </xf>
    <xf numFmtId="46" fontId="2" fillId="36" borderId="74" xfId="0" applyNumberFormat="1" applyFont="1" applyFill="1" applyBorder="1" applyAlignment="1">
      <alignment/>
    </xf>
    <xf numFmtId="46" fontId="6" fillId="36" borderId="59" xfId="0" applyNumberFormat="1" applyFont="1" applyFill="1" applyBorder="1" applyAlignment="1">
      <alignment/>
    </xf>
    <xf numFmtId="46" fontId="6" fillId="36" borderId="24" xfId="0" applyNumberFormat="1" applyFont="1" applyFill="1" applyBorder="1" applyAlignment="1">
      <alignment/>
    </xf>
    <xf numFmtId="0" fontId="2" fillId="36" borderId="108" xfId="0" applyFont="1" applyFill="1" applyBorder="1" applyAlignment="1">
      <alignment horizontal="center"/>
    </xf>
    <xf numFmtId="0" fontId="0" fillId="36" borderId="111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111" xfId="0" applyFill="1" applyBorder="1" applyAlignment="1">
      <alignment horizontal="center"/>
    </xf>
    <xf numFmtId="0" fontId="0" fillId="36" borderId="110" xfId="0" applyFill="1" applyBorder="1" applyAlignment="1">
      <alignment horizontal="center"/>
    </xf>
    <xf numFmtId="0" fontId="0" fillId="36" borderId="92" xfId="0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2" fillId="36" borderId="92" xfId="0" applyFont="1" applyFill="1" applyBorder="1" applyAlignment="1">
      <alignment/>
    </xf>
    <xf numFmtId="46" fontId="0" fillId="36" borderId="111" xfId="0" applyNumberFormat="1" applyFill="1" applyBorder="1" applyAlignment="1">
      <alignment horizontal="center"/>
    </xf>
    <xf numFmtId="46" fontId="0" fillId="36" borderId="64" xfId="0" applyNumberFormat="1" applyFill="1" applyBorder="1" applyAlignment="1">
      <alignment horizontal="center"/>
    </xf>
    <xf numFmtId="46" fontId="0" fillId="36" borderId="92" xfId="0" applyNumberFormat="1" applyFill="1" applyBorder="1" applyAlignment="1">
      <alignment horizontal="center"/>
    </xf>
    <xf numFmtId="46" fontId="0" fillId="36" borderId="83" xfId="0" applyNumberFormat="1" applyFill="1" applyBorder="1" applyAlignment="1">
      <alignment horizontal="center"/>
    </xf>
    <xf numFmtId="46" fontId="0" fillId="36" borderId="110" xfId="0" applyNumberFormat="1" applyFill="1" applyBorder="1" applyAlignment="1">
      <alignment horizontal="center"/>
    </xf>
    <xf numFmtId="46" fontId="0" fillId="36" borderId="89" xfId="0" applyNumberFormat="1" applyFill="1" applyBorder="1" applyAlignment="1">
      <alignment/>
    </xf>
    <xf numFmtId="46" fontId="0" fillId="36" borderId="64" xfId="0" applyNumberFormat="1" applyFill="1" applyBorder="1" applyAlignment="1">
      <alignment/>
    </xf>
    <xf numFmtId="46" fontId="2" fillId="36" borderId="90" xfId="0" applyNumberFormat="1" applyFont="1" applyFill="1" applyBorder="1" applyAlignment="1">
      <alignment/>
    </xf>
    <xf numFmtId="46" fontId="6" fillId="36" borderId="83" xfId="0" applyNumberFormat="1" applyFont="1" applyFill="1" applyBorder="1" applyAlignment="1">
      <alignment/>
    </xf>
    <xf numFmtId="46" fontId="6" fillId="36" borderId="64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5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0" fontId="2" fillId="36" borderId="112" xfId="0" applyFont="1" applyFill="1" applyBorder="1" applyAlignment="1">
      <alignment horizontal="center"/>
    </xf>
    <xf numFmtId="0" fontId="0" fillId="36" borderId="114" xfId="0" applyFill="1" applyBorder="1" applyAlignment="1">
      <alignment/>
    </xf>
    <xf numFmtId="0" fontId="0" fillId="36" borderId="82" xfId="0" applyFill="1" applyBorder="1" applyAlignment="1">
      <alignment/>
    </xf>
    <xf numFmtId="0" fontId="0" fillId="36" borderId="114" xfId="0" applyFill="1" applyBorder="1" applyAlignment="1">
      <alignment horizontal="center"/>
    </xf>
    <xf numFmtId="0" fontId="0" fillId="36" borderId="126" xfId="0" applyFill="1" applyBorder="1" applyAlignment="1">
      <alignment horizontal="center"/>
    </xf>
    <xf numFmtId="0" fontId="0" fillId="36" borderId="115" xfId="0" applyFill="1" applyBorder="1" applyAlignment="1">
      <alignment horizontal="center"/>
    </xf>
    <xf numFmtId="0" fontId="2" fillId="36" borderId="82" xfId="0" applyFont="1" applyFill="1" applyBorder="1" applyAlignment="1">
      <alignment horizontal="center"/>
    </xf>
    <xf numFmtId="0" fontId="2" fillId="36" borderId="115" xfId="0" applyFont="1" applyFill="1" applyBorder="1" applyAlignment="1">
      <alignment/>
    </xf>
    <xf numFmtId="46" fontId="0" fillId="36" borderId="114" xfId="0" applyNumberFormat="1" applyFill="1" applyBorder="1" applyAlignment="1">
      <alignment horizontal="center"/>
    </xf>
    <xf numFmtId="46" fontId="0" fillId="36" borderId="82" xfId="0" applyNumberFormat="1" applyFill="1" applyBorder="1" applyAlignment="1">
      <alignment horizontal="center"/>
    </xf>
    <xf numFmtId="46" fontId="0" fillId="36" borderId="115" xfId="0" applyNumberFormat="1" applyFill="1" applyBorder="1" applyAlignment="1">
      <alignment horizontal="center"/>
    </xf>
    <xf numFmtId="46" fontId="0" fillId="36" borderId="84" xfId="0" applyNumberFormat="1" applyFill="1" applyBorder="1" applyAlignment="1">
      <alignment horizontal="center"/>
    </xf>
    <xf numFmtId="46" fontId="0" fillId="36" borderId="126" xfId="0" applyNumberFormat="1" applyFill="1" applyBorder="1" applyAlignment="1">
      <alignment horizontal="center"/>
    </xf>
    <xf numFmtId="46" fontId="0" fillId="36" borderId="117" xfId="0" applyNumberFormat="1" applyFill="1" applyBorder="1" applyAlignment="1">
      <alignment/>
    </xf>
    <xf numFmtId="46" fontId="0" fillId="36" borderId="82" xfId="0" applyNumberFormat="1" applyFill="1" applyBorder="1" applyAlignment="1">
      <alignment/>
    </xf>
    <xf numFmtId="46" fontId="2" fillId="36" borderId="116" xfId="0" applyNumberFormat="1" applyFont="1" applyFill="1" applyBorder="1" applyAlignment="1">
      <alignment/>
    </xf>
    <xf numFmtId="46" fontId="6" fillId="36" borderId="84" xfId="0" applyNumberFormat="1" applyFont="1" applyFill="1" applyBorder="1" applyAlignment="1">
      <alignment/>
    </xf>
    <xf numFmtId="46" fontId="6" fillId="36" borderId="82" xfId="0" applyNumberFormat="1" applyFont="1" applyFill="1" applyBorder="1" applyAlignment="1">
      <alignment/>
    </xf>
    <xf numFmtId="46" fontId="0" fillId="36" borderId="20" xfId="0" applyNumberFormat="1" applyFill="1" applyBorder="1" applyAlignment="1">
      <alignment horizontal="center"/>
    </xf>
    <xf numFmtId="46" fontId="0" fillId="36" borderId="21" xfId="0" applyNumberFormat="1" applyFill="1" applyBorder="1" applyAlignment="1">
      <alignment horizontal="center"/>
    </xf>
    <xf numFmtId="46" fontId="0" fillId="36" borderId="27" xfId="0" applyNumberFormat="1" applyFill="1" applyBorder="1" applyAlignment="1">
      <alignment horizontal="center"/>
    </xf>
    <xf numFmtId="46" fontId="0" fillId="36" borderId="58" xfId="0" applyNumberFormat="1" applyFill="1" applyBorder="1" applyAlignment="1">
      <alignment horizontal="center"/>
    </xf>
    <xf numFmtId="46" fontId="0" fillId="36" borderId="28" xfId="0" applyNumberFormat="1" applyFill="1" applyBorder="1" applyAlignment="1">
      <alignment horizontal="center"/>
    </xf>
    <xf numFmtId="46" fontId="0" fillId="36" borderId="79" xfId="0" applyNumberFormat="1" applyFill="1" applyBorder="1" applyAlignment="1">
      <alignment/>
    </xf>
    <xf numFmtId="46" fontId="0" fillId="36" borderId="21" xfId="0" applyNumberFormat="1" applyFill="1" applyBorder="1" applyAlignment="1">
      <alignment/>
    </xf>
    <xf numFmtId="46" fontId="2" fillId="36" borderId="80" xfId="0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0" fillId="36" borderId="4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46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31" xfId="0" applyFont="1" applyFill="1" applyBorder="1" applyAlignment="1">
      <alignment/>
    </xf>
    <xf numFmtId="46" fontId="0" fillId="36" borderId="46" xfId="0" applyNumberFormat="1" applyFill="1" applyBorder="1" applyAlignment="1">
      <alignment horizontal="center"/>
    </xf>
    <xf numFmtId="46" fontId="0" fillId="36" borderId="26" xfId="0" applyNumberFormat="1" applyFill="1" applyBorder="1" applyAlignment="1">
      <alignment horizontal="center"/>
    </xf>
    <xf numFmtId="46" fontId="0" fillId="36" borderId="31" xfId="0" applyNumberFormat="1" applyFill="1" applyBorder="1" applyAlignment="1">
      <alignment horizontal="center"/>
    </xf>
    <xf numFmtId="46" fontId="0" fillId="36" borderId="60" xfId="0" applyNumberFormat="1" applyFill="1" applyBorder="1" applyAlignment="1">
      <alignment horizontal="center"/>
    </xf>
    <xf numFmtId="46" fontId="0" fillId="36" borderId="63" xfId="0" applyNumberFormat="1" applyFill="1" applyBorder="1" applyAlignment="1">
      <alignment horizontal="center"/>
    </xf>
    <xf numFmtId="46" fontId="0" fillId="36" borderId="75" xfId="0" applyNumberFormat="1" applyFill="1" applyBorder="1" applyAlignment="1">
      <alignment/>
    </xf>
    <xf numFmtId="46" fontId="0" fillId="36" borderId="76" xfId="0" applyNumberFormat="1" applyFill="1" applyBorder="1" applyAlignment="1">
      <alignment/>
    </xf>
    <xf numFmtId="46" fontId="2" fillId="36" borderId="77" xfId="0" applyNumberFormat="1" applyFont="1" applyFill="1" applyBorder="1" applyAlignment="1">
      <alignment/>
    </xf>
    <xf numFmtId="0" fontId="0" fillId="36" borderId="64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6" borderId="8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36" borderId="0" xfId="0" applyFont="1" applyFill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46" fontId="0" fillId="0" borderId="138" xfId="0" applyNumberFormat="1" applyFont="1" applyBorder="1" applyAlignment="1">
      <alignment horizontal="center"/>
    </xf>
    <xf numFmtId="46" fontId="0" fillId="0" borderId="44" xfId="0" applyNumberFormat="1" applyFont="1" applyBorder="1" applyAlignment="1">
      <alignment horizontal="center"/>
    </xf>
    <xf numFmtId="46" fontId="0" fillId="0" borderId="13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46" fontId="2" fillId="0" borderId="145" xfId="0" applyNumberFormat="1" applyFont="1" applyBorder="1" applyAlignment="1">
      <alignment horizontal="center"/>
    </xf>
    <xf numFmtId="46" fontId="2" fillId="0" borderId="146" xfId="0" applyNumberFormat="1" applyFont="1" applyBorder="1" applyAlignment="1">
      <alignment horizontal="center"/>
    </xf>
    <xf numFmtId="46" fontId="2" fillId="0" borderId="147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.7109375" style="173" customWidth="1"/>
    <col min="3" max="3" width="9.8515625" style="0" bestFit="1" customWidth="1"/>
    <col min="4" max="4" width="19.8515625" style="0" bestFit="1" customWidth="1"/>
    <col min="5" max="5" width="12.140625" style="0" bestFit="1" customWidth="1"/>
    <col min="6" max="6" width="7.7109375" style="0" customWidth="1"/>
    <col min="7" max="7" width="17.421875" style="0" bestFit="1" customWidth="1"/>
    <col min="8" max="8" width="10.28125" style="0" bestFit="1" customWidth="1"/>
    <col min="9" max="9" width="7.7109375" style="0" customWidth="1"/>
    <col min="10" max="10" width="13.00390625" style="0" bestFit="1" customWidth="1"/>
    <col min="11" max="11" width="14.7109375" style="0" bestFit="1" customWidth="1"/>
    <col min="12" max="12" width="10.57421875" style="0" customWidth="1"/>
    <col min="13" max="13" width="4.57421875" style="0" customWidth="1"/>
    <col min="14" max="19" width="3.7109375" style="0" customWidth="1"/>
  </cols>
  <sheetData>
    <row r="3" ht="13.5" thickBot="1"/>
    <row r="4" spans="3:19" ht="13.5" customHeight="1" thickBot="1">
      <c r="C4" s="492" t="s">
        <v>0</v>
      </c>
      <c r="D4" s="494" t="s">
        <v>26</v>
      </c>
      <c r="E4" s="495"/>
      <c r="F4" s="484" t="s">
        <v>21</v>
      </c>
      <c r="G4" s="494" t="s">
        <v>27</v>
      </c>
      <c r="H4" s="495"/>
      <c r="I4" s="484" t="s">
        <v>21</v>
      </c>
      <c r="J4" s="486" t="s">
        <v>22</v>
      </c>
      <c r="K4" s="488" t="s">
        <v>23</v>
      </c>
      <c r="L4" s="490" t="s">
        <v>24</v>
      </c>
      <c r="M4" s="481" t="s">
        <v>28</v>
      </c>
      <c r="N4" s="482"/>
      <c r="O4" s="482"/>
      <c r="P4" s="482"/>
      <c r="Q4" s="482"/>
      <c r="R4" s="482"/>
      <c r="S4" s="483"/>
    </row>
    <row r="5" spans="3:19" ht="52.5">
      <c r="C5" s="493"/>
      <c r="D5" s="496"/>
      <c r="E5" s="497"/>
      <c r="F5" s="485"/>
      <c r="G5" s="496"/>
      <c r="H5" s="497"/>
      <c r="I5" s="485"/>
      <c r="J5" s="487"/>
      <c r="K5" s="489"/>
      <c r="L5" s="491"/>
      <c r="M5" s="237" t="s">
        <v>79</v>
      </c>
      <c r="N5" s="238" t="s">
        <v>25</v>
      </c>
      <c r="O5" s="238" t="s">
        <v>29</v>
      </c>
      <c r="P5" s="238" t="s">
        <v>30</v>
      </c>
      <c r="Q5" s="238" t="s">
        <v>31</v>
      </c>
      <c r="R5" s="238" t="s">
        <v>32</v>
      </c>
      <c r="S5" s="239" t="s">
        <v>63</v>
      </c>
    </row>
    <row r="6" spans="2:19" ht="12.75">
      <c r="B6" s="173">
        <v>1</v>
      </c>
      <c r="C6" s="16">
        <v>3</v>
      </c>
      <c r="D6" s="17" t="s">
        <v>80</v>
      </c>
      <c r="E6" s="18" t="s">
        <v>81</v>
      </c>
      <c r="F6" s="27" t="s">
        <v>82</v>
      </c>
      <c r="G6" s="17" t="s">
        <v>80</v>
      </c>
      <c r="H6" s="18" t="s">
        <v>83</v>
      </c>
      <c r="I6" s="27" t="s">
        <v>84</v>
      </c>
      <c r="J6" s="28" t="s">
        <v>85</v>
      </c>
      <c r="K6" s="29" t="s">
        <v>86</v>
      </c>
      <c r="L6" s="27">
        <v>5700</v>
      </c>
      <c r="M6" s="28" t="s">
        <v>87</v>
      </c>
      <c r="N6" s="240" t="s">
        <v>88</v>
      </c>
      <c r="O6" s="240"/>
      <c r="P6" s="240"/>
      <c r="Q6" s="240" t="s">
        <v>88</v>
      </c>
      <c r="R6" s="240"/>
      <c r="S6" s="241"/>
    </row>
    <row r="7" spans="2:19" ht="12.75">
      <c r="B7" s="173">
        <v>2</v>
      </c>
      <c r="C7" s="13">
        <v>1</v>
      </c>
      <c r="D7" s="14" t="s">
        <v>89</v>
      </c>
      <c r="E7" s="15" t="s">
        <v>90</v>
      </c>
      <c r="F7" s="24" t="s">
        <v>82</v>
      </c>
      <c r="G7" s="14" t="s">
        <v>91</v>
      </c>
      <c r="H7" s="15" t="s">
        <v>92</v>
      </c>
      <c r="I7" s="24" t="s">
        <v>93</v>
      </c>
      <c r="J7" s="25" t="s">
        <v>94</v>
      </c>
      <c r="K7" s="26" t="s">
        <v>95</v>
      </c>
      <c r="L7" s="24">
        <v>4600</v>
      </c>
      <c r="M7" s="25" t="s">
        <v>96</v>
      </c>
      <c r="N7" s="242" t="s">
        <v>88</v>
      </c>
      <c r="O7" s="242"/>
      <c r="P7" s="242"/>
      <c r="Q7" s="242"/>
      <c r="R7" s="242"/>
      <c r="S7" s="243"/>
    </row>
    <row r="8" spans="2:19" ht="12.75">
      <c r="B8" s="173">
        <v>3</v>
      </c>
      <c r="C8" s="19">
        <v>11</v>
      </c>
      <c r="D8" s="20" t="s">
        <v>104</v>
      </c>
      <c r="E8" s="21" t="s">
        <v>99</v>
      </c>
      <c r="F8" s="27" t="s">
        <v>100</v>
      </c>
      <c r="G8" s="20" t="s">
        <v>105</v>
      </c>
      <c r="H8" s="30" t="s">
        <v>97</v>
      </c>
      <c r="I8" s="31" t="s">
        <v>98</v>
      </c>
      <c r="J8" s="28" t="s">
        <v>101</v>
      </c>
      <c r="K8" s="32" t="s">
        <v>102</v>
      </c>
      <c r="L8" s="33">
        <v>4200</v>
      </c>
      <c r="M8" s="34" t="s">
        <v>103</v>
      </c>
      <c r="N8" s="240"/>
      <c r="O8" s="240" t="s">
        <v>88</v>
      </c>
      <c r="P8" s="240"/>
      <c r="Q8" s="240"/>
      <c r="R8" s="240"/>
      <c r="S8" s="244"/>
    </row>
    <row r="9" spans="2:19" ht="12.75">
      <c r="B9" s="173">
        <v>4</v>
      </c>
      <c r="C9" s="16">
        <v>2</v>
      </c>
      <c r="D9" s="17" t="s">
        <v>106</v>
      </c>
      <c r="E9" s="18" t="s">
        <v>107</v>
      </c>
      <c r="F9" s="27" t="s">
        <v>84</v>
      </c>
      <c r="G9" s="17" t="s">
        <v>106</v>
      </c>
      <c r="H9" s="18" t="s">
        <v>108</v>
      </c>
      <c r="I9" s="27" t="s">
        <v>84</v>
      </c>
      <c r="J9" s="28" t="s">
        <v>85</v>
      </c>
      <c r="K9" s="29" t="s">
        <v>86</v>
      </c>
      <c r="L9" s="27">
        <v>2000</v>
      </c>
      <c r="M9" s="28" t="s">
        <v>87</v>
      </c>
      <c r="N9" s="240" t="s">
        <v>88</v>
      </c>
      <c r="O9" s="240"/>
      <c r="P9" s="240"/>
      <c r="Q9" s="240" t="s">
        <v>88</v>
      </c>
      <c r="R9" s="240"/>
      <c r="S9" s="244"/>
    </row>
    <row r="10" spans="2:19" ht="12.75">
      <c r="B10" s="173">
        <v>5</v>
      </c>
      <c r="C10" s="16">
        <v>16</v>
      </c>
      <c r="D10" s="20" t="s">
        <v>109</v>
      </c>
      <c r="E10" s="159" t="s">
        <v>110</v>
      </c>
      <c r="F10" s="27" t="s">
        <v>100</v>
      </c>
      <c r="G10" s="159" t="s">
        <v>111</v>
      </c>
      <c r="H10" s="18" t="s">
        <v>112</v>
      </c>
      <c r="I10" s="27" t="s">
        <v>93</v>
      </c>
      <c r="J10" s="162" t="s">
        <v>113</v>
      </c>
      <c r="K10" s="163" t="s">
        <v>114</v>
      </c>
      <c r="L10" s="27">
        <v>3900</v>
      </c>
      <c r="M10" s="28" t="s">
        <v>96</v>
      </c>
      <c r="N10" s="240" t="s">
        <v>88</v>
      </c>
      <c r="O10" s="240"/>
      <c r="P10" s="240"/>
      <c r="Q10" s="240"/>
      <c r="R10" s="240"/>
      <c r="S10" s="244"/>
    </row>
    <row r="11" spans="2:19" ht="12.75">
      <c r="B11" s="173">
        <v>6</v>
      </c>
      <c r="C11" s="19">
        <v>22</v>
      </c>
      <c r="D11" s="20" t="s">
        <v>115</v>
      </c>
      <c r="E11" s="21" t="s">
        <v>116</v>
      </c>
      <c r="F11" s="27" t="s">
        <v>84</v>
      </c>
      <c r="G11" s="17"/>
      <c r="H11" s="18"/>
      <c r="I11" s="27"/>
      <c r="J11" s="34" t="s">
        <v>117</v>
      </c>
      <c r="K11" s="32" t="s">
        <v>86</v>
      </c>
      <c r="L11" s="33">
        <v>600</v>
      </c>
      <c r="M11" s="34" t="s">
        <v>118</v>
      </c>
      <c r="N11" s="240" t="s">
        <v>88</v>
      </c>
      <c r="O11" s="240"/>
      <c r="P11" s="240"/>
      <c r="Q11" s="240" t="s">
        <v>88</v>
      </c>
      <c r="R11" s="240" t="s">
        <v>88</v>
      </c>
      <c r="S11" s="244"/>
    </row>
    <row r="12" spans="2:19" ht="12.75">
      <c r="B12" s="173">
        <v>7</v>
      </c>
      <c r="C12" s="16">
        <v>18</v>
      </c>
      <c r="D12" s="20" t="s">
        <v>159</v>
      </c>
      <c r="E12" s="159" t="s">
        <v>160</v>
      </c>
      <c r="F12" s="27" t="s">
        <v>84</v>
      </c>
      <c r="G12" s="159" t="s">
        <v>161</v>
      </c>
      <c r="H12" s="18" t="s">
        <v>162</v>
      </c>
      <c r="I12" s="27" t="s">
        <v>84</v>
      </c>
      <c r="J12" s="162" t="s">
        <v>163</v>
      </c>
      <c r="K12" s="163" t="s">
        <v>135</v>
      </c>
      <c r="L12" s="27">
        <v>4200</v>
      </c>
      <c r="M12" s="28" t="s">
        <v>164</v>
      </c>
      <c r="N12" s="240"/>
      <c r="O12" s="240" t="s">
        <v>88</v>
      </c>
      <c r="P12" s="240" t="s">
        <v>88</v>
      </c>
      <c r="Q12" s="240"/>
      <c r="R12" s="240"/>
      <c r="S12" s="244"/>
    </row>
    <row r="13" spans="2:19" ht="12.75">
      <c r="B13" s="173">
        <v>8</v>
      </c>
      <c r="C13" s="16">
        <v>13</v>
      </c>
      <c r="D13" s="17" t="s">
        <v>165</v>
      </c>
      <c r="E13" s="18" t="s">
        <v>166</v>
      </c>
      <c r="F13" s="27" t="s">
        <v>84</v>
      </c>
      <c r="G13" s="17" t="s">
        <v>165</v>
      </c>
      <c r="H13" s="18" t="s">
        <v>174</v>
      </c>
      <c r="I13" s="27" t="s">
        <v>84</v>
      </c>
      <c r="J13" s="28" t="s">
        <v>167</v>
      </c>
      <c r="K13" s="29" t="s">
        <v>138</v>
      </c>
      <c r="L13" s="27">
        <v>3200</v>
      </c>
      <c r="M13" s="28" t="s">
        <v>168</v>
      </c>
      <c r="N13" s="240" t="s">
        <v>88</v>
      </c>
      <c r="O13" s="240"/>
      <c r="P13" s="240" t="s">
        <v>88</v>
      </c>
      <c r="Q13" s="240"/>
      <c r="R13" s="240"/>
      <c r="S13" s="244"/>
    </row>
    <row r="14" spans="2:19" ht="12.75">
      <c r="B14" s="173">
        <v>9</v>
      </c>
      <c r="C14" s="16">
        <v>12</v>
      </c>
      <c r="D14" s="17" t="s">
        <v>119</v>
      </c>
      <c r="E14" s="18" t="s">
        <v>120</v>
      </c>
      <c r="F14" s="27" t="s">
        <v>84</v>
      </c>
      <c r="G14" s="17" t="s">
        <v>121</v>
      </c>
      <c r="H14" s="18" t="s">
        <v>122</v>
      </c>
      <c r="I14" s="27" t="s">
        <v>93</v>
      </c>
      <c r="J14" s="28" t="s">
        <v>113</v>
      </c>
      <c r="K14" s="29" t="s">
        <v>114</v>
      </c>
      <c r="L14" s="27">
        <v>3500</v>
      </c>
      <c r="M14" s="28" t="s">
        <v>123</v>
      </c>
      <c r="N14" s="240" t="s">
        <v>88</v>
      </c>
      <c r="O14" s="240"/>
      <c r="P14" s="240" t="s">
        <v>88</v>
      </c>
      <c r="Q14" s="240"/>
      <c r="R14" s="240"/>
      <c r="S14" s="244"/>
    </row>
    <row r="15" spans="2:19" ht="12.75">
      <c r="B15" s="173">
        <v>10</v>
      </c>
      <c r="C15" s="16">
        <v>5</v>
      </c>
      <c r="D15" s="17" t="s">
        <v>124</v>
      </c>
      <c r="E15" s="18" t="s">
        <v>125</v>
      </c>
      <c r="F15" s="27" t="s">
        <v>93</v>
      </c>
      <c r="G15" s="17" t="s">
        <v>126</v>
      </c>
      <c r="H15" s="18" t="s">
        <v>127</v>
      </c>
      <c r="I15" s="27" t="s">
        <v>84</v>
      </c>
      <c r="J15" s="28" t="s">
        <v>128</v>
      </c>
      <c r="K15" s="29" t="s">
        <v>129</v>
      </c>
      <c r="L15" s="27">
        <v>4200</v>
      </c>
      <c r="M15" s="28" t="s">
        <v>103</v>
      </c>
      <c r="N15" s="240"/>
      <c r="O15" s="240" t="s">
        <v>88</v>
      </c>
      <c r="P15" s="240"/>
      <c r="Q15" s="240"/>
      <c r="R15" s="240"/>
      <c r="S15" s="244"/>
    </row>
    <row r="16" spans="2:19" ht="12.75">
      <c r="B16" s="173">
        <v>11</v>
      </c>
      <c r="C16" s="16">
        <v>10</v>
      </c>
      <c r="D16" s="17" t="s">
        <v>130</v>
      </c>
      <c r="E16" s="18" t="s">
        <v>131</v>
      </c>
      <c r="F16" s="27" t="s">
        <v>100</v>
      </c>
      <c r="G16" s="17" t="s">
        <v>132</v>
      </c>
      <c r="H16" s="18" t="s">
        <v>133</v>
      </c>
      <c r="I16" s="27" t="s">
        <v>100</v>
      </c>
      <c r="J16" s="28" t="s">
        <v>134</v>
      </c>
      <c r="K16" s="29" t="s">
        <v>135</v>
      </c>
      <c r="L16" s="27">
        <v>4200</v>
      </c>
      <c r="M16" s="28" t="s">
        <v>96</v>
      </c>
      <c r="N16" s="240" t="s">
        <v>88</v>
      </c>
      <c r="O16" s="240"/>
      <c r="P16" s="240"/>
      <c r="Q16" s="240"/>
      <c r="R16" s="240"/>
      <c r="S16" s="244"/>
    </row>
    <row r="17" spans="2:19" ht="12.75">
      <c r="B17" s="173">
        <v>12</v>
      </c>
      <c r="C17" s="16">
        <v>15</v>
      </c>
      <c r="D17" s="17" t="s">
        <v>136</v>
      </c>
      <c r="E17" s="18" t="s">
        <v>137</v>
      </c>
      <c r="F17" s="27" t="s">
        <v>93</v>
      </c>
      <c r="G17" s="17" t="s">
        <v>139</v>
      </c>
      <c r="H17" s="18" t="s">
        <v>140</v>
      </c>
      <c r="I17" s="27" t="s">
        <v>93</v>
      </c>
      <c r="J17" s="28" t="s">
        <v>128</v>
      </c>
      <c r="K17" s="29" t="s">
        <v>138</v>
      </c>
      <c r="L17" s="27">
        <v>4200</v>
      </c>
      <c r="M17" s="28" t="s">
        <v>103</v>
      </c>
      <c r="N17" s="240"/>
      <c r="O17" s="240" t="s">
        <v>88</v>
      </c>
      <c r="P17" s="240"/>
      <c r="Q17" s="240"/>
      <c r="R17" s="240"/>
      <c r="S17" s="244"/>
    </row>
    <row r="18" spans="2:19" ht="12.75">
      <c r="B18" s="173">
        <v>13</v>
      </c>
      <c r="C18" s="16">
        <v>17</v>
      </c>
      <c r="D18" s="17" t="s">
        <v>141</v>
      </c>
      <c r="E18" s="18" t="s">
        <v>157</v>
      </c>
      <c r="F18" s="27" t="s">
        <v>100</v>
      </c>
      <c r="G18" s="17" t="s">
        <v>141</v>
      </c>
      <c r="H18" s="18" t="s">
        <v>142</v>
      </c>
      <c r="I18" s="27" t="s">
        <v>84</v>
      </c>
      <c r="J18" s="28" t="s">
        <v>155</v>
      </c>
      <c r="K18" s="29" t="s">
        <v>156</v>
      </c>
      <c r="L18" s="27">
        <v>3900</v>
      </c>
      <c r="M18" s="28" t="s">
        <v>158</v>
      </c>
      <c r="N18" s="240" t="s">
        <v>88</v>
      </c>
      <c r="O18" s="240"/>
      <c r="P18" s="240"/>
      <c r="Q18" s="240"/>
      <c r="R18" s="240"/>
      <c r="S18" s="243"/>
    </row>
    <row r="19" spans="2:19" ht="12.75">
      <c r="B19" s="173">
        <v>14</v>
      </c>
      <c r="C19" s="16">
        <v>20</v>
      </c>
      <c r="D19" s="17" t="s">
        <v>143</v>
      </c>
      <c r="E19" s="18" t="s">
        <v>144</v>
      </c>
      <c r="F19" s="27" t="s">
        <v>84</v>
      </c>
      <c r="G19" s="17" t="s">
        <v>145</v>
      </c>
      <c r="H19" s="18" t="s">
        <v>146</v>
      </c>
      <c r="I19" s="27" t="s">
        <v>84</v>
      </c>
      <c r="J19" s="28" t="s">
        <v>134</v>
      </c>
      <c r="K19" s="29" t="s">
        <v>135</v>
      </c>
      <c r="L19" s="27">
        <v>4200</v>
      </c>
      <c r="M19" s="28" t="s">
        <v>96</v>
      </c>
      <c r="N19" s="240" t="s">
        <v>88</v>
      </c>
      <c r="O19" s="240"/>
      <c r="P19" s="240"/>
      <c r="Q19" s="240"/>
      <c r="R19" s="240"/>
      <c r="S19" s="243"/>
    </row>
    <row r="20" spans="2:19" ht="12.75">
      <c r="B20" s="173">
        <v>15</v>
      </c>
      <c r="C20" s="16">
        <v>7</v>
      </c>
      <c r="D20" s="17" t="s">
        <v>147</v>
      </c>
      <c r="E20" s="18" t="s">
        <v>148</v>
      </c>
      <c r="F20" s="27" t="s">
        <v>84</v>
      </c>
      <c r="G20" s="17" t="s">
        <v>149</v>
      </c>
      <c r="H20" s="18" t="s">
        <v>150</v>
      </c>
      <c r="I20" s="27" t="s">
        <v>93</v>
      </c>
      <c r="J20" s="28" t="s">
        <v>151</v>
      </c>
      <c r="K20" s="29" t="s">
        <v>152</v>
      </c>
      <c r="L20" s="27">
        <v>2200</v>
      </c>
      <c r="M20" s="28" t="s">
        <v>123</v>
      </c>
      <c r="N20" s="240" t="s">
        <v>88</v>
      </c>
      <c r="O20" s="240"/>
      <c r="P20" s="240" t="s">
        <v>88</v>
      </c>
      <c r="Q20" s="240"/>
      <c r="R20" s="240"/>
      <c r="S20" s="243"/>
    </row>
    <row r="21" spans="2:19" ht="13.5" thickBot="1">
      <c r="B21" s="173">
        <v>16</v>
      </c>
      <c r="C21" s="22">
        <v>14</v>
      </c>
      <c r="D21" s="174" t="s">
        <v>109</v>
      </c>
      <c r="E21" s="23" t="s">
        <v>175</v>
      </c>
      <c r="F21" s="35" t="s">
        <v>100</v>
      </c>
      <c r="G21" s="174" t="s">
        <v>153</v>
      </c>
      <c r="H21" s="23" t="s">
        <v>154</v>
      </c>
      <c r="I21" s="35" t="s">
        <v>84</v>
      </c>
      <c r="J21" s="222" t="s">
        <v>113</v>
      </c>
      <c r="K21" s="223" t="s">
        <v>114</v>
      </c>
      <c r="L21" s="35">
        <v>3900</v>
      </c>
      <c r="M21" s="222" t="s">
        <v>96</v>
      </c>
      <c r="N21" s="245" t="s">
        <v>88</v>
      </c>
      <c r="O21" s="245"/>
      <c r="P21" s="245"/>
      <c r="Q21" s="245"/>
      <c r="R21" s="245"/>
      <c r="S21" s="246"/>
    </row>
  </sheetData>
  <sheetProtection/>
  <mergeCells count="9">
    <mergeCell ref="M4:S4"/>
    <mergeCell ref="I4:I5"/>
    <mergeCell ref="J4:J5"/>
    <mergeCell ref="K4:K5"/>
    <mergeCell ref="L4:L5"/>
    <mergeCell ref="C4:C5"/>
    <mergeCell ref="D4:E5"/>
    <mergeCell ref="F4:F5"/>
    <mergeCell ref="G4:H5"/>
  </mergeCells>
  <printOptions/>
  <pageMargins left="0.07" right="0.46" top="0.984251969" bottom="0.984251969" header="0.4921259845" footer="0.492125984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173" customWidth="1"/>
    <col min="2" max="2" width="9.8515625" style="0" bestFit="1" customWidth="1"/>
    <col min="3" max="3" width="17.421875" style="0" bestFit="1" customWidth="1"/>
    <col min="4" max="4" width="12.140625" style="0" bestFit="1" customWidth="1"/>
    <col min="5" max="27" width="9.00390625" style="0" customWidth="1"/>
  </cols>
  <sheetData>
    <row r="1" spans="2:27" ht="12.75">
      <c r="B1" s="498" t="s">
        <v>42</v>
      </c>
      <c r="C1" s="498"/>
      <c r="D1" s="498"/>
      <c r="E1" s="498" t="s">
        <v>41</v>
      </c>
      <c r="F1" s="498"/>
      <c r="G1" s="498"/>
      <c r="H1" s="498"/>
      <c r="I1" s="498" t="s">
        <v>41</v>
      </c>
      <c r="J1" s="498"/>
      <c r="K1" s="498"/>
      <c r="L1" s="498"/>
      <c r="M1" s="498" t="s">
        <v>41</v>
      </c>
      <c r="N1" s="498"/>
      <c r="O1" s="498"/>
      <c r="P1" s="498"/>
      <c r="Q1" s="498" t="s">
        <v>41</v>
      </c>
      <c r="R1" s="498"/>
      <c r="S1" s="498"/>
      <c r="T1" s="498"/>
      <c r="U1" s="498" t="s">
        <v>41</v>
      </c>
      <c r="V1" s="498"/>
      <c r="W1" s="498"/>
      <c r="X1" s="498"/>
      <c r="Y1" s="498" t="s">
        <v>42</v>
      </c>
      <c r="Z1" s="498"/>
      <c r="AA1" s="498"/>
    </row>
    <row r="2" spans="2:27" ht="12.75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</row>
    <row r="4" spans="3:9" ht="12.75">
      <c r="C4" s="171" t="s">
        <v>64</v>
      </c>
      <c r="D4" s="172">
        <v>0.16666666666666666</v>
      </c>
      <c r="I4" s="2"/>
    </row>
    <row r="5" spans="3:25" ht="12.75">
      <c r="C5" s="171" t="s">
        <v>65</v>
      </c>
      <c r="D5" s="172">
        <v>0.0625</v>
      </c>
      <c r="L5" s="1"/>
      <c r="Y5" s="2"/>
    </row>
    <row r="6" spans="12:26" ht="13.5" thickBot="1">
      <c r="L6" s="1"/>
      <c r="Y6" s="2"/>
      <c r="Z6" s="3"/>
    </row>
    <row r="7" spans="2:27" ht="13.5" thickBot="1">
      <c r="B7" s="492" t="s">
        <v>0</v>
      </c>
      <c r="C7" s="494" t="s">
        <v>1</v>
      </c>
      <c r="D7" s="490"/>
      <c r="E7" s="42" t="s">
        <v>2</v>
      </c>
      <c r="F7" s="170" t="s">
        <v>39</v>
      </c>
      <c r="G7" s="43" t="s">
        <v>3</v>
      </c>
      <c r="H7" s="169" t="s">
        <v>66</v>
      </c>
      <c r="I7" s="40" t="s">
        <v>3</v>
      </c>
      <c r="J7" s="167" t="s">
        <v>66</v>
      </c>
      <c r="K7" s="41" t="s">
        <v>4</v>
      </c>
      <c r="L7" s="168" t="s">
        <v>67</v>
      </c>
      <c r="M7" s="38" t="s">
        <v>4</v>
      </c>
      <c r="N7" s="165" t="s">
        <v>67</v>
      </c>
      <c r="O7" s="39" t="s">
        <v>5</v>
      </c>
      <c r="P7" s="164" t="s">
        <v>68</v>
      </c>
      <c r="Q7" s="40" t="s">
        <v>5</v>
      </c>
      <c r="R7" s="167" t="s">
        <v>69</v>
      </c>
      <c r="S7" s="41" t="s">
        <v>6</v>
      </c>
      <c r="T7" s="166" t="s">
        <v>59</v>
      </c>
      <c r="U7" s="38" t="s">
        <v>6</v>
      </c>
      <c r="V7" s="165" t="s">
        <v>59</v>
      </c>
      <c r="W7" s="39" t="s">
        <v>7</v>
      </c>
      <c r="X7" s="164" t="s">
        <v>62</v>
      </c>
      <c r="Y7" s="4" t="s">
        <v>10</v>
      </c>
      <c r="Z7" s="5" t="s">
        <v>11</v>
      </c>
      <c r="AA7" s="6" t="s">
        <v>11</v>
      </c>
    </row>
    <row r="8" spans="2:27" ht="13.5" thickBot="1">
      <c r="B8" s="499"/>
      <c r="C8" s="500"/>
      <c r="D8" s="501"/>
      <c r="E8" s="47" t="s">
        <v>2</v>
      </c>
      <c r="F8" s="48" t="s">
        <v>3</v>
      </c>
      <c r="G8" s="49">
        <v>0.0625</v>
      </c>
      <c r="H8" s="50" t="s">
        <v>13</v>
      </c>
      <c r="I8" s="44" t="s">
        <v>3</v>
      </c>
      <c r="J8" s="45" t="s">
        <v>4</v>
      </c>
      <c r="K8" s="45">
        <v>0.024305555555555556</v>
      </c>
      <c r="L8" s="46" t="s">
        <v>13</v>
      </c>
      <c r="M8" s="51" t="s">
        <v>4</v>
      </c>
      <c r="N8" s="52" t="s">
        <v>5</v>
      </c>
      <c r="O8" s="55">
        <v>0.0625</v>
      </c>
      <c r="P8" s="53" t="s">
        <v>13</v>
      </c>
      <c r="Q8" s="44" t="s">
        <v>5</v>
      </c>
      <c r="R8" s="45" t="s">
        <v>6</v>
      </c>
      <c r="S8" s="45">
        <v>0.06944444444444443</v>
      </c>
      <c r="T8" s="46" t="s">
        <v>13</v>
      </c>
      <c r="U8" s="10" t="s">
        <v>6</v>
      </c>
      <c r="V8" s="11" t="s">
        <v>7</v>
      </c>
      <c r="W8" s="54">
        <v>0.024305555555555556</v>
      </c>
      <c r="X8" s="12" t="s">
        <v>13</v>
      </c>
      <c r="Y8" s="8" t="s">
        <v>14</v>
      </c>
      <c r="Z8" s="9" t="s">
        <v>15</v>
      </c>
      <c r="AA8" s="7" t="s">
        <v>16</v>
      </c>
    </row>
    <row r="9" spans="1:27" ht="12.75">
      <c r="A9" s="173">
        <v>1</v>
      </c>
      <c r="B9" s="16">
        <v>3</v>
      </c>
      <c r="C9" s="17" t="s">
        <v>80</v>
      </c>
      <c r="D9" s="18" t="s">
        <v>81</v>
      </c>
      <c r="E9" s="56">
        <v>0.3333333333333333</v>
      </c>
      <c r="F9" s="57">
        <v>0.3958333333333333</v>
      </c>
      <c r="G9" s="57">
        <f aca="true" t="shared" si="0" ref="G9:G18">+F9-E9</f>
        <v>0.0625</v>
      </c>
      <c r="H9" s="58">
        <f aca="true" t="shared" si="1" ref="H9:H24">+ABS(G9-$G$8)</f>
        <v>0</v>
      </c>
      <c r="I9" s="59">
        <v>0.3993055555555556</v>
      </c>
      <c r="J9" s="60">
        <v>0.4244791666666667</v>
      </c>
      <c r="K9" s="60">
        <f aca="true" t="shared" si="2" ref="K9:K18">+J9-I9</f>
        <v>0.025173611111111105</v>
      </c>
      <c r="L9" s="61">
        <f aca="true" t="shared" si="3" ref="L9:L24">+ABS(K9-$K$8)</f>
        <v>0.000868055555555549</v>
      </c>
      <c r="M9" s="276">
        <v>0.42430555555555555</v>
      </c>
      <c r="N9" s="63">
        <v>0.48680555555555555</v>
      </c>
      <c r="O9" s="57">
        <f aca="true" t="shared" si="4" ref="O9:O18">+N9-M9</f>
        <v>0.0625</v>
      </c>
      <c r="P9" s="58">
        <f aca="true" t="shared" si="5" ref="P9:P24">+ABS(O9-$O$8)</f>
        <v>0</v>
      </c>
      <c r="Q9" s="59">
        <v>0.4902777777777778</v>
      </c>
      <c r="R9" s="60">
        <v>0.5692361111111112</v>
      </c>
      <c r="S9" s="60">
        <f>+R9-Q9</f>
        <v>0.07895833333333335</v>
      </c>
      <c r="T9" s="61">
        <f aca="true" t="shared" si="6" ref="T9:T24">+ABS(S9-$S$8)</f>
        <v>0.009513888888888919</v>
      </c>
      <c r="U9" s="64">
        <v>0.56875</v>
      </c>
      <c r="V9" s="65">
        <v>0.5930555555555556</v>
      </c>
      <c r="W9" s="65">
        <f>+V9-U9</f>
        <v>0.02430555555555558</v>
      </c>
      <c r="X9" s="66">
        <f aca="true" t="shared" si="7" ref="X9:X24">+ABS(W9-$W$8)</f>
        <v>2.42861286636753E-17</v>
      </c>
      <c r="Y9" s="68"/>
      <c r="Z9" s="69">
        <f>+G9+K9+O9+S9+W9</f>
        <v>0.25343750000000004</v>
      </c>
      <c r="AA9" s="69">
        <f>+H9+L9+P9+T9+X9+Y9</f>
        <v>0.010381944444444492</v>
      </c>
    </row>
    <row r="10" spans="1:27" ht="12.75">
      <c r="A10" s="173">
        <v>2</v>
      </c>
      <c r="B10" s="13">
        <v>1</v>
      </c>
      <c r="C10" s="14" t="s">
        <v>89</v>
      </c>
      <c r="D10" s="15" t="s">
        <v>90</v>
      </c>
      <c r="E10" s="70">
        <v>0.3347222222222222</v>
      </c>
      <c r="F10" s="71">
        <v>0.3972222222222222</v>
      </c>
      <c r="G10" s="71">
        <f t="shared" si="0"/>
        <v>0.0625</v>
      </c>
      <c r="H10" s="72">
        <f t="shared" si="1"/>
        <v>0</v>
      </c>
      <c r="I10" s="73">
        <v>0.40069444444444446</v>
      </c>
      <c r="J10" s="74">
        <v>0.4325347222222222</v>
      </c>
      <c r="K10" s="74">
        <f t="shared" si="2"/>
        <v>0.03184027777777776</v>
      </c>
      <c r="L10" s="75">
        <f t="shared" si="3"/>
        <v>0.007534722222222203</v>
      </c>
      <c r="M10" s="277">
        <v>0.43194444444444446</v>
      </c>
      <c r="N10" s="77">
        <v>0.49444444444444446</v>
      </c>
      <c r="O10" s="71">
        <f t="shared" si="4"/>
        <v>0.0625</v>
      </c>
      <c r="P10" s="72">
        <f t="shared" si="5"/>
        <v>0</v>
      </c>
      <c r="Q10" s="73">
        <v>0.4979166666666666</v>
      </c>
      <c r="R10" s="74">
        <v>0.5978819444444444</v>
      </c>
      <c r="S10" s="74">
        <f>+R10-Q10</f>
        <v>0.0999652777777778</v>
      </c>
      <c r="T10" s="75">
        <f t="shared" si="6"/>
        <v>0.030520833333333372</v>
      </c>
      <c r="U10" s="78">
        <v>0.5972222222222222</v>
      </c>
      <c r="V10" s="79">
        <v>0.6215277777777778</v>
      </c>
      <c r="W10" s="79">
        <f>+V10-U10</f>
        <v>0.02430555555555558</v>
      </c>
      <c r="X10" s="80">
        <f t="shared" si="7"/>
        <v>2.42861286636753E-17</v>
      </c>
      <c r="Y10" s="81"/>
      <c r="Z10" s="82">
        <f aca="true" t="shared" si="8" ref="Z10:Z24">+G10+K10+O10+S10+W10</f>
        <v>0.28111111111111114</v>
      </c>
      <c r="AA10" s="82">
        <f aca="true" t="shared" si="9" ref="AA10:AA24">+H10+L10+P10+T10+X10+Y10</f>
        <v>0.038055555555555606</v>
      </c>
    </row>
    <row r="11" spans="1:27" ht="12.75">
      <c r="A11" s="173">
        <v>3</v>
      </c>
      <c r="B11" s="19">
        <v>11</v>
      </c>
      <c r="C11" s="20" t="s">
        <v>104</v>
      </c>
      <c r="D11" s="21" t="s">
        <v>99</v>
      </c>
      <c r="E11" s="70">
        <v>0.3361111111111111</v>
      </c>
      <c r="F11" s="71">
        <v>0.3986111111111111</v>
      </c>
      <c r="G11" s="71">
        <f t="shared" si="0"/>
        <v>0.0625</v>
      </c>
      <c r="H11" s="72">
        <f t="shared" si="1"/>
        <v>0</v>
      </c>
      <c r="I11" s="73" t="s">
        <v>169</v>
      </c>
      <c r="J11" s="74" t="s">
        <v>169</v>
      </c>
      <c r="K11" s="74"/>
      <c r="L11" s="75"/>
      <c r="M11" s="277"/>
      <c r="N11" s="77"/>
      <c r="O11" s="71">
        <f t="shared" si="4"/>
        <v>0</v>
      </c>
      <c r="P11" s="72">
        <f t="shared" si="5"/>
        <v>0.0625</v>
      </c>
      <c r="Q11" s="73"/>
      <c r="R11" s="74"/>
      <c r="S11" s="74"/>
      <c r="T11" s="75"/>
      <c r="U11" s="78"/>
      <c r="V11" s="79"/>
      <c r="W11" s="79"/>
      <c r="X11" s="80"/>
      <c r="Y11" s="81" t="s">
        <v>170</v>
      </c>
      <c r="Z11" s="82" t="s">
        <v>170</v>
      </c>
      <c r="AA11" s="82" t="s">
        <v>170</v>
      </c>
    </row>
    <row r="12" spans="1:27" ht="12.75">
      <c r="A12" s="173">
        <v>4</v>
      </c>
      <c r="B12" s="16">
        <v>2</v>
      </c>
      <c r="C12" s="17" t="s">
        <v>106</v>
      </c>
      <c r="D12" s="18" t="s">
        <v>107</v>
      </c>
      <c r="E12" s="70">
        <v>0.3375</v>
      </c>
      <c r="F12" s="71">
        <v>0.4</v>
      </c>
      <c r="G12" s="71">
        <f t="shared" si="0"/>
        <v>0.0625</v>
      </c>
      <c r="H12" s="72">
        <f t="shared" si="1"/>
        <v>0</v>
      </c>
      <c r="I12" s="73">
        <v>0.403472222222222</v>
      </c>
      <c r="J12" s="84">
        <v>0.428587962962963</v>
      </c>
      <c r="K12" s="74">
        <f t="shared" si="2"/>
        <v>0.025115740740740966</v>
      </c>
      <c r="L12" s="75">
        <f t="shared" si="3"/>
        <v>0.0008101851851854101</v>
      </c>
      <c r="M12" s="277">
        <v>0.4284722222222222</v>
      </c>
      <c r="N12" s="77">
        <v>0.4909722222222222</v>
      </c>
      <c r="O12" s="71">
        <f t="shared" si="4"/>
        <v>0.0625</v>
      </c>
      <c r="P12" s="72">
        <f t="shared" si="5"/>
        <v>0</v>
      </c>
      <c r="Q12" s="85">
        <v>0.49444444444444446</v>
      </c>
      <c r="R12" s="138">
        <v>0.5829282407407407</v>
      </c>
      <c r="S12" s="74">
        <f>+R12-Q12</f>
        <v>0.08848379629629621</v>
      </c>
      <c r="T12" s="75">
        <f t="shared" si="6"/>
        <v>0.01903935185185178</v>
      </c>
      <c r="U12" s="140">
        <v>0.5826388888888888</v>
      </c>
      <c r="V12" s="141">
        <v>0.6069444444444444</v>
      </c>
      <c r="W12" s="79">
        <f>+V12-U12</f>
        <v>0.02430555555555558</v>
      </c>
      <c r="X12" s="80">
        <f t="shared" si="7"/>
        <v>2.42861286636753E-17</v>
      </c>
      <c r="Y12" s="85"/>
      <c r="Z12" s="82">
        <f t="shared" si="8"/>
        <v>0.26290509259259276</v>
      </c>
      <c r="AA12" s="82">
        <f t="shared" si="9"/>
        <v>0.019849537037037214</v>
      </c>
    </row>
    <row r="13" spans="1:27" ht="12.75">
      <c r="A13" s="173">
        <v>5</v>
      </c>
      <c r="B13" s="16">
        <v>16</v>
      </c>
      <c r="C13" s="20" t="s">
        <v>109</v>
      </c>
      <c r="D13" s="345" t="s">
        <v>181</v>
      </c>
      <c r="E13" s="70">
        <v>0.338888888888889</v>
      </c>
      <c r="F13" s="71">
        <v>0.40277777777777773</v>
      </c>
      <c r="G13" s="71">
        <f t="shared" si="0"/>
        <v>0.06388888888888872</v>
      </c>
      <c r="H13" s="72">
        <f t="shared" si="1"/>
        <v>0.0013888888888887174</v>
      </c>
      <c r="I13" s="73">
        <v>0.40625</v>
      </c>
      <c r="J13" s="84">
        <v>0.44494212962962965</v>
      </c>
      <c r="K13" s="74">
        <f t="shared" si="2"/>
        <v>0.038692129629629646</v>
      </c>
      <c r="L13" s="75">
        <f t="shared" si="3"/>
        <v>0.01438657407407409</v>
      </c>
      <c r="M13" s="277">
        <v>0.4444444444444444</v>
      </c>
      <c r="N13" s="77">
        <v>0.5069444444444444</v>
      </c>
      <c r="O13" s="71">
        <f t="shared" si="4"/>
        <v>0.0625</v>
      </c>
      <c r="P13" s="72">
        <f t="shared" si="5"/>
        <v>0</v>
      </c>
      <c r="Q13" s="73"/>
      <c r="R13" s="74"/>
      <c r="S13" s="74">
        <f>+R13-Q13</f>
        <v>0</v>
      </c>
      <c r="T13" s="75">
        <f t="shared" si="6"/>
        <v>0.06944444444444443</v>
      </c>
      <c r="U13" s="78"/>
      <c r="V13" s="79"/>
      <c r="W13" s="79">
        <f>+V13-U13</f>
        <v>0</v>
      </c>
      <c r="X13" s="80">
        <f t="shared" si="7"/>
        <v>0.024305555555555556</v>
      </c>
      <c r="Y13" s="86">
        <v>0.25</v>
      </c>
      <c r="Z13" s="82">
        <f t="shared" si="8"/>
        <v>0.16508101851851836</v>
      </c>
      <c r="AA13" s="82">
        <f t="shared" si="9"/>
        <v>0.3595254629629628</v>
      </c>
    </row>
    <row r="14" spans="1:27" ht="12.75">
      <c r="A14" s="173">
        <v>6</v>
      </c>
      <c r="B14" s="19">
        <v>22</v>
      </c>
      <c r="C14" s="20" t="s">
        <v>115</v>
      </c>
      <c r="D14" s="21" t="s">
        <v>116</v>
      </c>
      <c r="E14" s="70">
        <v>0.340277777777778</v>
      </c>
      <c r="F14" s="71">
        <v>0.40138888888888885</v>
      </c>
      <c r="G14" s="71">
        <f t="shared" si="0"/>
        <v>0.06111111111111084</v>
      </c>
      <c r="H14" s="72">
        <v>0.002777777777777778</v>
      </c>
      <c r="I14" s="73" t="s">
        <v>169</v>
      </c>
      <c r="J14" s="138" t="s">
        <v>169</v>
      </c>
      <c r="K14" s="74"/>
      <c r="L14" s="75"/>
      <c r="M14" s="278"/>
      <c r="N14" s="138"/>
      <c r="O14" s="71"/>
      <c r="P14" s="72"/>
      <c r="Q14" s="85"/>
      <c r="R14" s="138"/>
      <c r="S14" s="74"/>
      <c r="T14" s="75"/>
      <c r="U14" s="140"/>
      <c r="V14" s="141"/>
      <c r="W14" s="79"/>
      <c r="X14" s="80"/>
      <c r="Y14" s="85" t="s">
        <v>170</v>
      </c>
      <c r="Z14" s="82" t="s">
        <v>170</v>
      </c>
      <c r="AA14" s="82" t="s">
        <v>170</v>
      </c>
    </row>
    <row r="15" spans="1:27" ht="12.75">
      <c r="A15" s="173">
        <v>7</v>
      </c>
      <c r="B15" s="16">
        <v>18</v>
      </c>
      <c r="C15" s="20" t="s">
        <v>159</v>
      </c>
      <c r="D15" s="159" t="s">
        <v>160</v>
      </c>
      <c r="E15" s="70">
        <v>0.341666666666667</v>
      </c>
      <c r="F15" s="71">
        <v>0.404166666666667</v>
      </c>
      <c r="G15" s="71">
        <f t="shared" si="0"/>
        <v>0.0625</v>
      </c>
      <c r="H15" s="72">
        <f t="shared" si="1"/>
        <v>0</v>
      </c>
      <c r="I15" s="73">
        <v>0.4041666666666666</v>
      </c>
      <c r="J15" s="138">
        <v>0.44709490740740737</v>
      </c>
      <c r="K15" s="74">
        <f>+J15-I15</f>
        <v>0.04292824074074075</v>
      </c>
      <c r="L15" s="75">
        <f t="shared" si="3"/>
        <v>0.018622685185185197</v>
      </c>
      <c r="M15" s="278">
        <v>0.4465277777777778</v>
      </c>
      <c r="N15" s="280">
        <v>0.5111111111111112</v>
      </c>
      <c r="O15" s="71">
        <f>+N15-M15</f>
        <v>0.06458333333333338</v>
      </c>
      <c r="P15" s="72">
        <f t="shared" si="5"/>
        <v>0.0020833333333333814</v>
      </c>
      <c r="Q15" s="281" t="s">
        <v>169</v>
      </c>
      <c r="R15" s="282" t="s">
        <v>169</v>
      </c>
      <c r="S15" s="74"/>
      <c r="T15" s="75"/>
      <c r="U15" s="140"/>
      <c r="V15" s="141"/>
      <c r="W15" s="79"/>
      <c r="X15" s="80"/>
      <c r="Y15" s="281" t="s">
        <v>170</v>
      </c>
      <c r="Z15" s="283" t="s">
        <v>170</v>
      </c>
      <c r="AA15" s="283" t="s">
        <v>170</v>
      </c>
    </row>
    <row r="16" spans="1:27" ht="12.75">
      <c r="A16" s="173">
        <v>8</v>
      </c>
      <c r="B16" s="16">
        <v>13</v>
      </c>
      <c r="C16" s="17" t="s">
        <v>165</v>
      </c>
      <c r="D16" s="18" t="s">
        <v>166</v>
      </c>
      <c r="E16" s="70">
        <v>0.343055555555556</v>
      </c>
      <c r="F16" s="71">
        <v>0.405555555555556</v>
      </c>
      <c r="G16" s="71">
        <f t="shared" si="0"/>
        <v>0.0625</v>
      </c>
      <c r="H16" s="72">
        <f t="shared" si="1"/>
        <v>0</v>
      </c>
      <c r="I16" s="73">
        <v>0.409027777777778</v>
      </c>
      <c r="J16" s="84">
        <v>0.45034722222222223</v>
      </c>
      <c r="K16" s="74">
        <f t="shared" si="2"/>
        <v>0.04131944444444424</v>
      </c>
      <c r="L16" s="75">
        <f t="shared" si="3"/>
        <v>0.017013888888888686</v>
      </c>
      <c r="M16" s="277">
        <v>0.45</v>
      </c>
      <c r="N16" s="77">
        <v>0.5125000000000001</v>
      </c>
      <c r="O16" s="71">
        <f t="shared" si="4"/>
        <v>0.06250000000000006</v>
      </c>
      <c r="P16" s="72">
        <f t="shared" si="5"/>
        <v>5.551115123125783E-17</v>
      </c>
      <c r="Q16" s="73">
        <v>0.5194444444444445</v>
      </c>
      <c r="R16" s="74">
        <v>0.681238425925926</v>
      </c>
      <c r="S16" s="74">
        <f>+R16-Q16</f>
        <v>0.1617939814814815</v>
      </c>
      <c r="T16" s="75">
        <f t="shared" si="6"/>
        <v>0.09234953703703706</v>
      </c>
      <c r="U16" s="78">
        <v>0.6805555555555555</v>
      </c>
      <c r="V16" s="79">
        <v>0.7048611111111112</v>
      </c>
      <c r="W16" s="79">
        <f>+V16-U16</f>
        <v>0.02430555555555569</v>
      </c>
      <c r="X16" s="80">
        <f t="shared" si="7"/>
        <v>1.3530843112619095E-16</v>
      </c>
      <c r="Y16" s="86"/>
      <c r="Z16" s="82">
        <f t="shared" si="8"/>
        <v>0.3524189814814815</v>
      </c>
      <c r="AA16" s="82">
        <f t="shared" si="9"/>
        <v>0.10936342592592595</v>
      </c>
    </row>
    <row r="17" spans="1:27" ht="12.75">
      <c r="A17" s="173">
        <v>9</v>
      </c>
      <c r="B17" s="16">
        <v>12</v>
      </c>
      <c r="C17" s="17" t="s">
        <v>119</v>
      </c>
      <c r="D17" s="18" t="s">
        <v>120</v>
      </c>
      <c r="E17" s="70">
        <v>0.344444444444444</v>
      </c>
      <c r="F17" s="71">
        <v>0.406944444444444</v>
      </c>
      <c r="G17" s="71">
        <f t="shared" si="0"/>
        <v>0.0625</v>
      </c>
      <c r="H17" s="72">
        <f t="shared" si="1"/>
        <v>0</v>
      </c>
      <c r="I17" s="73">
        <v>0.41041666666666665</v>
      </c>
      <c r="J17" s="84">
        <v>0.4492245370370371</v>
      </c>
      <c r="K17" s="74">
        <f t="shared" si="2"/>
        <v>0.03880787037037042</v>
      </c>
      <c r="L17" s="75">
        <f t="shared" si="3"/>
        <v>0.014502314814814867</v>
      </c>
      <c r="M17" s="277">
        <v>0.4486111111111111</v>
      </c>
      <c r="N17" s="77">
        <v>0.5118055555555555</v>
      </c>
      <c r="O17" s="71">
        <f t="shared" si="4"/>
        <v>0.06319444444444439</v>
      </c>
      <c r="P17" s="72">
        <f t="shared" si="5"/>
        <v>0.0006944444444443865</v>
      </c>
      <c r="Q17" s="73"/>
      <c r="R17" s="74"/>
      <c r="S17" s="74">
        <f>+R17-Q17</f>
        <v>0</v>
      </c>
      <c r="T17" s="75">
        <f t="shared" si="6"/>
        <v>0.06944444444444443</v>
      </c>
      <c r="U17" s="78"/>
      <c r="V17" s="79"/>
      <c r="W17" s="79">
        <f>+V17-U17</f>
        <v>0</v>
      </c>
      <c r="X17" s="80">
        <f t="shared" si="7"/>
        <v>0.024305555555555556</v>
      </c>
      <c r="Y17" s="86">
        <v>0.25</v>
      </c>
      <c r="Z17" s="82">
        <f t="shared" si="8"/>
        <v>0.1645023148148148</v>
      </c>
      <c r="AA17" s="82">
        <f t="shared" si="9"/>
        <v>0.35894675925925923</v>
      </c>
    </row>
    <row r="18" spans="1:27" ht="12.75">
      <c r="A18" s="173">
        <v>10</v>
      </c>
      <c r="B18" s="16">
        <v>5</v>
      </c>
      <c r="C18" s="17" t="s">
        <v>124</v>
      </c>
      <c r="D18" s="18" t="s">
        <v>125</v>
      </c>
      <c r="E18" s="70">
        <v>0.345833333333333</v>
      </c>
      <c r="F18" s="71">
        <v>0.408333333333333</v>
      </c>
      <c r="G18" s="71">
        <f t="shared" si="0"/>
        <v>0.0625</v>
      </c>
      <c r="H18" s="72">
        <f t="shared" si="1"/>
        <v>0</v>
      </c>
      <c r="I18" s="73">
        <v>0.411805555555556</v>
      </c>
      <c r="J18" s="87">
        <v>0.4449537037037037</v>
      </c>
      <c r="K18" s="74">
        <f t="shared" si="2"/>
        <v>0.033148148148147705</v>
      </c>
      <c r="L18" s="75">
        <f t="shared" si="3"/>
        <v>0.008842592592592149</v>
      </c>
      <c r="M18" s="277">
        <v>0.4444444444444444</v>
      </c>
      <c r="N18" s="77">
        <v>0.5076388888888889</v>
      </c>
      <c r="O18" s="71">
        <f t="shared" si="4"/>
        <v>0.06319444444444444</v>
      </c>
      <c r="P18" s="72">
        <f t="shared" si="5"/>
        <v>0.000694444444444442</v>
      </c>
      <c r="Q18" s="73">
        <v>0.5125000000000001</v>
      </c>
      <c r="R18" s="74">
        <v>0.7021064814814815</v>
      </c>
      <c r="S18" s="74">
        <f>+R18-Q18</f>
        <v>0.1896064814814814</v>
      </c>
      <c r="T18" s="75">
        <f t="shared" si="6"/>
        <v>0.12016203703703697</v>
      </c>
      <c r="U18" s="78">
        <v>0.7020833333333334</v>
      </c>
      <c r="V18" s="79">
        <v>0.7263888888888889</v>
      </c>
      <c r="W18" s="79">
        <f>+V18-U18</f>
        <v>0.02430555555555547</v>
      </c>
      <c r="X18" s="80">
        <f t="shared" si="7"/>
        <v>8.673617379884035E-17</v>
      </c>
      <c r="Y18" s="85"/>
      <c r="Z18" s="82">
        <f t="shared" si="8"/>
        <v>0.372754629629629</v>
      </c>
      <c r="AA18" s="82">
        <f t="shared" si="9"/>
        <v>0.12969907407407363</v>
      </c>
    </row>
    <row r="19" spans="1:27" ht="12.75">
      <c r="A19" s="173">
        <v>11</v>
      </c>
      <c r="B19" s="16">
        <v>10</v>
      </c>
      <c r="C19" s="17" t="s">
        <v>130</v>
      </c>
      <c r="D19" s="18" t="s">
        <v>131</v>
      </c>
      <c r="E19" s="70">
        <v>0.347222222222222</v>
      </c>
      <c r="F19" s="71">
        <v>0.409722222222222</v>
      </c>
      <c r="G19" s="71">
        <f aca="true" t="shared" si="10" ref="G19:G24">+F19-E19</f>
        <v>0.0625</v>
      </c>
      <c r="H19" s="72">
        <f t="shared" si="1"/>
        <v>0</v>
      </c>
      <c r="I19" s="73">
        <v>0.413194444444444</v>
      </c>
      <c r="J19" s="84">
        <v>0.44987268518518514</v>
      </c>
      <c r="K19" s="74">
        <f aca="true" t="shared" si="11" ref="K19:K24">+J19-I19</f>
        <v>0.036678240740741164</v>
      </c>
      <c r="L19" s="75">
        <f t="shared" si="3"/>
        <v>0.012372685185185608</v>
      </c>
      <c r="M19" s="277">
        <v>0.44930555555555557</v>
      </c>
      <c r="N19" s="77">
        <v>0.5118055555555555</v>
      </c>
      <c r="O19" s="71">
        <f aca="true" t="shared" si="12" ref="O19:O24">+N19-M19</f>
        <v>0.062499999999999944</v>
      </c>
      <c r="P19" s="72">
        <f t="shared" si="5"/>
        <v>5.551115123125783E-17</v>
      </c>
      <c r="Q19" s="73">
        <v>0.5180555555555556</v>
      </c>
      <c r="R19" s="74">
        <v>0.6629050925925926</v>
      </c>
      <c r="S19" s="74">
        <f aca="true" t="shared" si="13" ref="S19:S24">+R19-Q19</f>
        <v>0.14484953703703696</v>
      </c>
      <c r="T19" s="75">
        <f t="shared" si="6"/>
        <v>0.07540509259259252</v>
      </c>
      <c r="U19" s="78">
        <v>0.6625</v>
      </c>
      <c r="V19" s="79">
        <v>0.6868055555555556</v>
      </c>
      <c r="W19" s="79">
        <f aca="true" t="shared" si="14" ref="W19:W24">+V19-U19</f>
        <v>0.02430555555555558</v>
      </c>
      <c r="X19" s="80">
        <f t="shared" si="7"/>
        <v>2.42861286636753E-17</v>
      </c>
      <c r="Y19" s="86"/>
      <c r="Z19" s="82">
        <f t="shared" si="8"/>
        <v>0.33083333333333365</v>
      </c>
      <c r="AA19" s="82">
        <f t="shared" si="9"/>
        <v>0.08777777777777822</v>
      </c>
    </row>
    <row r="20" spans="1:27" ht="12.75">
      <c r="A20" s="173">
        <v>12</v>
      </c>
      <c r="B20" s="16">
        <v>15</v>
      </c>
      <c r="C20" s="17" t="s">
        <v>136</v>
      </c>
      <c r="D20" s="18" t="s">
        <v>137</v>
      </c>
      <c r="E20" s="70">
        <v>0.348611111111111</v>
      </c>
      <c r="F20" s="71">
        <v>0.411111111111111</v>
      </c>
      <c r="G20" s="71">
        <f t="shared" si="10"/>
        <v>0.0625</v>
      </c>
      <c r="H20" s="72">
        <f t="shared" si="1"/>
        <v>0</v>
      </c>
      <c r="I20" s="73">
        <v>0.414583333333333</v>
      </c>
      <c r="J20" s="84">
        <v>0.4460069444444445</v>
      </c>
      <c r="K20" s="74">
        <f t="shared" si="11"/>
        <v>0.03142361111111147</v>
      </c>
      <c r="L20" s="75">
        <f t="shared" si="3"/>
        <v>0.007118055555555915</v>
      </c>
      <c r="M20" s="277">
        <v>0.4458333333333333</v>
      </c>
      <c r="N20" s="77">
        <v>0.5083333333333333</v>
      </c>
      <c r="O20" s="71">
        <f t="shared" si="12"/>
        <v>0.0625</v>
      </c>
      <c r="P20" s="72">
        <f t="shared" si="5"/>
        <v>0</v>
      </c>
      <c r="Q20" s="73">
        <v>0.513888888888889</v>
      </c>
      <c r="R20" s="74">
        <v>0.7425</v>
      </c>
      <c r="S20" s="74">
        <f t="shared" si="13"/>
        <v>0.2286111111111111</v>
      </c>
      <c r="T20" s="75">
        <f t="shared" si="6"/>
        <v>0.15916666666666668</v>
      </c>
      <c r="U20" s="78">
        <v>0.7423611111111111</v>
      </c>
      <c r="V20" s="79">
        <v>0.7666666666666666</v>
      </c>
      <c r="W20" s="79">
        <f t="shared" si="14"/>
        <v>0.02430555555555547</v>
      </c>
      <c r="X20" s="80">
        <f t="shared" si="7"/>
        <v>8.673617379884035E-17</v>
      </c>
      <c r="Y20" s="86"/>
      <c r="Z20" s="82">
        <f t="shared" si="8"/>
        <v>0.40934027777777804</v>
      </c>
      <c r="AA20" s="82">
        <f t="shared" si="9"/>
        <v>0.16628472222222268</v>
      </c>
    </row>
    <row r="21" spans="1:27" ht="12.75">
      <c r="A21" s="173">
        <v>13</v>
      </c>
      <c r="B21" s="16">
        <v>17</v>
      </c>
      <c r="C21" s="17" t="s">
        <v>141</v>
      </c>
      <c r="D21" s="18" t="s">
        <v>142</v>
      </c>
      <c r="E21" s="70">
        <v>0.35</v>
      </c>
      <c r="F21" s="71">
        <v>0.4125</v>
      </c>
      <c r="G21" s="71">
        <f t="shared" si="10"/>
        <v>0.0625</v>
      </c>
      <c r="H21" s="72">
        <f t="shared" si="1"/>
        <v>0</v>
      </c>
      <c r="I21" s="73"/>
      <c r="J21" s="84"/>
      <c r="K21" s="74">
        <f t="shared" si="11"/>
        <v>0</v>
      </c>
      <c r="L21" s="75">
        <f t="shared" si="3"/>
        <v>0.024305555555555556</v>
      </c>
      <c r="M21" s="277"/>
      <c r="N21" s="77"/>
      <c r="O21" s="71">
        <f t="shared" si="12"/>
        <v>0</v>
      </c>
      <c r="P21" s="72">
        <f t="shared" si="5"/>
        <v>0.0625</v>
      </c>
      <c r="Q21" s="284" t="s">
        <v>169</v>
      </c>
      <c r="R21" s="285" t="s">
        <v>169</v>
      </c>
      <c r="S21" s="74"/>
      <c r="T21" s="75"/>
      <c r="U21" s="78"/>
      <c r="V21" s="79"/>
      <c r="W21" s="79"/>
      <c r="X21" s="80"/>
      <c r="Y21" s="286" t="s">
        <v>170</v>
      </c>
      <c r="Z21" s="283" t="s">
        <v>170</v>
      </c>
      <c r="AA21" s="283" t="s">
        <v>170</v>
      </c>
    </row>
    <row r="22" spans="1:27" ht="12.75">
      <c r="A22" s="173">
        <v>14</v>
      </c>
      <c r="B22" s="16">
        <v>20</v>
      </c>
      <c r="C22" s="17" t="s">
        <v>143</v>
      </c>
      <c r="D22" s="18" t="s">
        <v>144</v>
      </c>
      <c r="E22" s="70">
        <v>0.351388888888889</v>
      </c>
      <c r="F22" s="71">
        <v>0.413888888888889</v>
      </c>
      <c r="G22" s="71">
        <f t="shared" si="10"/>
        <v>0.0625</v>
      </c>
      <c r="H22" s="72">
        <f t="shared" si="1"/>
        <v>0</v>
      </c>
      <c r="I22" s="73">
        <v>0.417361111111111</v>
      </c>
      <c r="J22" s="84">
        <v>0.4573726851851852</v>
      </c>
      <c r="K22" s="74">
        <f t="shared" si="11"/>
        <v>0.040011574074074185</v>
      </c>
      <c r="L22" s="75">
        <f t="shared" si="3"/>
        <v>0.01570601851851863</v>
      </c>
      <c r="M22" s="277">
        <v>0.45694444444444443</v>
      </c>
      <c r="N22" s="77">
        <v>0.5194444444444445</v>
      </c>
      <c r="O22" s="71">
        <f t="shared" si="12"/>
        <v>0.06250000000000006</v>
      </c>
      <c r="P22" s="72">
        <f t="shared" si="5"/>
        <v>5.551115123125783E-17</v>
      </c>
      <c r="Q22" s="73">
        <v>0.5263888888888889</v>
      </c>
      <c r="R22" s="74">
        <v>0.7057060185185186</v>
      </c>
      <c r="S22" s="74">
        <f t="shared" si="13"/>
        <v>0.17931712962962965</v>
      </c>
      <c r="T22" s="75">
        <f t="shared" si="6"/>
        <v>0.10987268518518521</v>
      </c>
      <c r="U22" s="78">
        <v>0.7055555555555556</v>
      </c>
      <c r="V22" s="79">
        <v>0.7298611111111111</v>
      </c>
      <c r="W22" s="79">
        <f t="shared" si="14"/>
        <v>0.02430555555555547</v>
      </c>
      <c r="X22" s="80">
        <f t="shared" si="7"/>
        <v>8.673617379884035E-17</v>
      </c>
      <c r="Y22" s="86"/>
      <c r="Z22" s="82">
        <f t="shared" si="8"/>
        <v>0.36863425925925936</v>
      </c>
      <c r="AA22" s="82">
        <f t="shared" si="9"/>
        <v>0.12557870370370397</v>
      </c>
    </row>
    <row r="23" spans="1:27" ht="12.75">
      <c r="A23" s="173">
        <v>15</v>
      </c>
      <c r="B23" s="16">
        <v>7</v>
      </c>
      <c r="C23" s="17" t="s">
        <v>147</v>
      </c>
      <c r="D23" s="18" t="s">
        <v>148</v>
      </c>
      <c r="E23" s="70">
        <v>0.352777777777778</v>
      </c>
      <c r="F23" s="71">
        <v>0.415277777777778</v>
      </c>
      <c r="G23" s="71">
        <f t="shared" si="10"/>
        <v>0.0625</v>
      </c>
      <c r="H23" s="72">
        <f t="shared" si="1"/>
        <v>0</v>
      </c>
      <c r="I23" s="73">
        <v>0.41875</v>
      </c>
      <c r="J23" s="84">
        <v>0.4572337962962963</v>
      </c>
      <c r="K23" s="74">
        <f t="shared" si="11"/>
        <v>0.03848379629629628</v>
      </c>
      <c r="L23" s="75">
        <f t="shared" si="3"/>
        <v>0.014178240740740724</v>
      </c>
      <c r="M23" s="277">
        <v>0.45694444444444443</v>
      </c>
      <c r="N23" s="77">
        <v>0.5194444444444445</v>
      </c>
      <c r="O23" s="71">
        <f t="shared" si="12"/>
        <v>0.06250000000000006</v>
      </c>
      <c r="P23" s="72">
        <f t="shared" si="5"/>
        <v>5.551115123125783E-17</v>
      </c>
      <c r="Q23" s="73">
        <v>0.525</v>
      </c>
      <c r="R23" s="74">
        <v>0.703576388888889</v>
      </c>
      <c r="S23" s="74">
        <f t="shared" si="13"/>
        <v>0.17857638888888894</v>
      </c>
      <c r="T23" s="75">
        <f t="shared" si="6"/>
        <v>0.1091319444444445</v>
      </c>
      <c r="U23" s="78">
        <v>0.7034722222222222</v>
      </c>
      <c r="V23" s="79">
        <v>0.7277777777777777</v>
      </c>
      <c r="W23" s="79">
        <f t="shared" si="14"/>
        <v>0.02430555555555558</v>
      </c>
      <c r="X23" s="80">
        <f t="shared" si="7"/>
        <v>2.42861286636753E-17</v>
      </c>
      <c r="Y23" s="86"/>
      <c r="Z23" s="82">
        <f t="shared" si="8"/>
        <v>0.36636574074074085</v>
      </c>
      <c r="AA23" s="82">
        <f t="shared" si="9"/>
        <v>0.12331018518518531</v>
      </c>
    </row>
    <row r="24" spans="1:27" ht="13.5" thickBot="1">
      <c r="A24" s="173">
        <v>16</v>
      </c>
      <c r="B24" s="22">
        <v>14</v>
      </c>
      <c r="C24" s="174" t="s">
        <v>109</v>
      </c>
      <c r="D24" s="478" t="s">
        <v>175</v>
      </c>
      <c r="E24" s="88">
        <v>0.3541666666666667</v>
      </c>
      <c r="F24" s="89">
        <v>0.4166666666666667</v>
      </c>
      <c r="G24" s="89">
        <f t="shared" si="10"/>
        <v>0.0625</v>
      </c>
      <c r="H24" s="90">
        <f t="shared" si="1"/>
        <v>0</v>
      </c>
      <c r="I24" s="91">
        <v>0.4201388888888889</v>
      </c>
      <c r="J24" s="92">
        <v>0.45585648148148145</v>
      </c>
      <c r="K24" s="93">
        <f t="shared" si="11"/>
        <v>0.03571759259259255</v>
      </c>
      <c r="L24" s="94">
        <f t="shared" si="3"/>
        <v>0.011412037037036995</v>
      </c>
      <c r="M24" s="279">
        <v>0.45555555555555555</v>
      </c>
      <c r="N24" s="96">
        <v>0.5194444444444445</v>
      </c>
      <c r="O24" s="89">
        <f t="shared" si="12"/>
        <v>0.06388888888888894</v>
      </c>
      <c r="P24" s="90">
        <f t="shared" si="5"/>
        <v>0.0013888888888889395</v>
      </c>
      <c r="Q24" s="97">
        <v>0.5222222222222223</v>
      </c>
      <c r="R24" s="93">
        <v>0.7861111111111111</v>
      </c>
      <c r="S24" s="93">
        <f t="shared" si="13"/>
        <v>0.26388888888888884</v>
      </c>
      <c r="T24" s="94">
        <f t="shared" si="6"/>
        <v>0.19444444444444442</v>
      </c>
      <c r="U24" s="98"/>
      <c r="V24" s="99"/>
      <c r="W24" s="99">
        <f t="shared" si="14"/>
        <v>0</v>
      </c>
      <c r="X24" s="100">
        <f t="shared" si="7"/>
        <v>0.024305555555555556</v>
      </c>
      <c r="Y24" s="175">
        <v>0.16666666666666666</v>
      </c>
      <c r="Z24" s="103">
        <f t="shared" si="8"/>
        <v>0.42599537037037033</v>
      </c>
      <c r="AA24" s="103">
        <f t="shared" si="9"/>
        <v>0.3982175925925926</v>
      </c>
    </row>
  </sheetData>
  <sheetProtection/>
  <mergeCells count="9">
    <mergeCell ref="Y1:AA2"/>
    <mergeCell ref="U1:X2"/>
    <mergeCell ref="E1:H2"/>
    <mergeCell ref="B1:D2"/>
    <mergeCell ref="B7:B8"/>
    <mergeCell ref="C7:D8"/>
    <mergeCell ref="Q1:T2"/>
    <mergeCell ref="M1:P2"/>
    <mergeCell ref="I1:L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173" customWidth="1"/>
    <col min="2" max="2" width="9.8515625" style="0" bestFit="1" customWidth="1"/>
    <col min="3" max="3" width="17.421875" style="0" bestFit="1" customWidth="1"/>
    <col min="4" max="4" width="12.140625" style="0" bestFit="1" customWidth="1"/>
    <col min="5" max="23" width="9.00390625" style="0" customWidth="1"/>
    <col min="24" max="24" width="19.00390625" style="0" customWidth="1"/>
  </cols>
  <sheetData>
    <row r="1" spans="2:23" ht="12.75">
      <c r="B1" s="498" t="s">
        <v>40</v>
      </c>
      <c r="C1" s="498"/>
      <c r="D1" s="498"/>
      <c r="E1" s="498" t="s">
        <v>40</v>
      </c>
      <c r="F1" s="498"/>
      <c r="G1" s="498"/>
      <c r="H1" s="498"/>
      <c r="I1" s="498" t="s">
        <v>40</v>
      </c>
      <c r="J1" s="498"/>
      <c r="K1" s="498"/>
      <c r="L1" s="498"/>
      <c r="M1" s="498" t="s">
        <v>40</v>
      </c>
      <c r="N1" s="498"/>
      <c r="O1" s="498"/>
      <c r="P1" s="498"/>
      <c r="Q1" s="498" t="s">
        <v>40</v>
      </c>
      <c r="R1" s="498"/>
      <c r="S1" s="498"/>
      <c r="T1" s="498"/>
      <c r="U1" s="498" t="s">
        <v>40</v>
      </c>
      <c r="V1" s="498"/>
      <c r="W1" s="498"/>
    </row>
    <row r="2" spans="2:23" ht="12.75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</row>
    <row r="4" spans="3:4" ht="12.75">
      <c r="C4" s="171" t="s">
        <v>64</v>
      </c>
      <c r="D4" s="172">
        <v>0.0625</v>
      </c>
    </row>
    <row r="6" ht="13.5" thickBot="1"/>
    <row r="7" spans="2:23" ht="13.5" thickBot="1">
      <c r="B7" s="492" t="s">
        <v>0</v>
      </c>
      <c r="C7" s="494" t="s">
        <v>1</v>
      </c>
      <c r="D7" s="490"/>
      <c r="E7" s="182" t="s">
        <v>8</v>
      </c>
      <c r="F7" s="167" t="s">
        <v>62</v>
      </c>
      <c r="G7" s="184" t="s">
        <v>9</v>
      </c>
      <c r="H7" s="168" t="s">
        <v>61</v>
      </c>
      <c r="I7" s="186" t="s">
        <v>9</v>
      </c>
      <c r="J7" s="165" t="s">
        <v>61</v>
      </c>
      <c r="K7" s="187" t="s">
        <v>34</v>
      </c>
      <c r="L7" s="164" t="s">
        <v>60</v>
      </c>
      <c r="M7" s="182" t="s">
        <v>34</v>
      </c>
      <c r="N7" s="167" t="s">
        <v>60</v>
      </c>
      <c r="O7" s="184" t="s">
        <v>35</v>
      </c>
      <c r="P7" s="166" t="s">
        <v>59</v>
      </c>
      <c r="Q7" s="186" t="s">
        <v>35</v>
      </c>
      <c r="R7" s="165" t="s">
        <v>59</v>
      </c>
      <c r="S7" s="187" t="s">
        <v>36</v>
      </c>
      <c r="T7" s="164" t="s">
        <v>73</v>
      </c>
      <c r="U7" s="4" t="s">
        <v>10</v>
      </c>
      <c r="V7" s="5" t="s">
        <v>11</v>
      </c>
      <c r="W7" s="6" t="s">
        <v>11</v>
      </c>
    </row>
    <row r="8" spans="2:23" ht="13.5" thickBot="1">
      <c r="B8" s="499"/>
      <c r="C8" s="500"/>
      <c r="D8" s="501"/>
      <c r="E8" s="183" t="s">
        <v>8</v>
      </c>
      <c r="F8" s="185" t="s">
        <v>9</v>
      </c>
      <c r="G8" s="45">
        <v>0.013888888888888888</v>
      </c>
      <c r="H8" s="46" t="s">
        <v>13</v>
      </c>
      <c r="I8" s="188" t="s">
        <v>9</v>
      </c>
      <c r="J8" s="189" t="s">
        <v>34</v>
      </c>
      <c r="K8" s="55">
        <v>0.041666666666666664</v>
      </c>
      <c r="L8" s="53" t="s">
        <v>13</v>
      </c>
      <c r="M8" s="183" t="s">
        <v>34</v>
      </c>
      <c r="N8" s="185" t="s">
        <v>35</v>
      </c>
      <c r="O8" s="45">
        <v>0.017361111111111112</v>
      </c>
      <c r="P8" s="46" t="s">
        <v>13</v>
      </c>
      <c r="Q8" s="190" t="s">
        <v>35</v>
      </c>
      <c r="R8" s="191" t="s">
        <v>36</v>
      </c>
      <c r="S8" s="54">
        <v>0.006944444444444444</v>
      </c>
      <c r="T8" s="12" t="s">
        <v>13</v>
      </c>
      <c r="U8" s="8" t="s">
        <v>14</v>
      </c>
      <c r="V8" s="9" t="s">
        <v>15</v>
      </c>
      <c r="W8" s="7" t="s">
        <v>16</v>
      </c>
    </row>
    <row r="9" spans="1:23" ht="12.75">
      <c r="A9" s="173">
        <v>1</v>
      </c>
      <c r="B9" s="13">
        <v>3</v>
      </c>
      <c r="C9" s="14" t="s">
        <v>80</v>
      </c>
      <c r="D9" s="15" t="s">
        <v>81</v>
      </c>
      <c r="E9" s="59">
        <v>0.638888888888889</v>
      </c>
      <c r="F9" s="60">
        <v>0.6572106481481481</v>
      </c>
      <c r="G9" s="60">
        <f>+F9-E9</f>
        <v>0.018321759259259163</v>
      </c>
      <c r="H9" s="61">
        <f>+ABS(G9-$G$8)</f>
        <v>0.004432870370370275</v>
      </c>
      <c r="I9" s="62">
        <v>0.6569444444444444</v>
      </c>
      <c r="J9" s="63">
        <v>0.6986111111111111</v>
      </c>
      <c r="K9" s="57">
        <f>+J9-I9</f>
        <v>0.04166666666666663</v>
      </c>
      <c r="L9" s="58">
        <f>+ABS(K9-$K$8)</f>
        <v>3.469446951953614E-17</v>
      </c>
      <c r="M9" s="59">
        <v>0.7020833333333334</v>
      </c>
      <c r="N9" s="60">
        <v>0.7235648148148148</v>
      </c>
      <c r="O9" s="60">
        <f>+N9-M9</f>
        <v>0.021481481481481435</v>
      </c>
      <c r="P9" s="61">
        <f>+ABS(O9-$O$8)</f>
        <v>0.004120370370370323</v>
      </c>
      <c r="Q9" s="64">
        <v>0.7229166666666668</v>
      </c>
      <c r="R9" s="65">
        <v>0.7298611111111111</v>
      </c>
      <c r="S9" s="65">
        <f>+R9-Q9</f>
        <v>0.006944444444444309</v>
      </c>
      <c r="T9" s="66">
        <f>+ABS(S9-$S$8)</f>
        <v>1.3530843112619095E-16</v>
      </c>
      <c r="U9" s="267"/>
      <c r="V9" s="69">
        <f>+G9+K9+O9+S9</f>
        <v>0.08841435185185154</v>
      </c>
      <c r="W9" s="69">
        <f>+H9+L9+P9+T9+U9</f>
        <v>0.008553240740740767</v>
      </c>
    </row>
    <row r="10" spans="1:23" ht="12.75">
      <c r="A10" s="173">
        <v>2</v>
      </c>
      <c r="B10" s="16">
        <v>1</v>
      </c>
      <c r="C10" s="17" t="s">
        <v>89</v>
      </c>
      <c r="D10" s="18" t="s">
        <v>90</v>
      </c>
      <c r="E10" s="73">
        <v>0.6416666666666667</v>
      </c>
      <c r="F10" s="74">
        <v>0.6638657407407408</v>
      </c>
      <c r="G10" s="74">
        <f>+F10-E10</f>
        <v>0.022199074074074066</v>
      </c>
      <c r="H10" s="75">
        <f aca="true" t="shared" si="0" ref="H10:H20">+ABS(G10-$G$8)</f>
        <v>0.008310185185185177</v>
      </c>
      <c r="I10" s="76">
        <v>0.6631944444444444</v>
      </c>
      <c r="J10" s="77">
        <v>0.7048611111111112</v>
      </c>
      <c r="K10" s="71">
        <f>+J10-I10</f>
        <v>0.04166666666666674</v>
      </c>
      <c r="L10" s="72">
        <f aca="true" t="shared" si="1" ref="L10:L20">+ABS(K10-$K$8)</f>
        <v>7.632783294297951E-17</v>
      </c>
      <c r="M10" s="73">
        <v>0.7083333333333334</v>
      </c>
      <c r="N10" s="74">
        <v>0.7417013888888889</v>
      </c>
      <c r="O10" s="74">
        <f>+N10-M10</f>
        <v>0.033368055555555554</v>
      </c>
      <c r="P10" s="75">
        <f aca="true" t="shared" si="2" ref="P10:P20">+ABS(O10-$O$8)</f>
        <v>0.01600694444444444</v>
      </c>
      <c r="Q10" s="78">
        <v>0.7416666666666667</v>
      </c>
      <c r="R10" s="79">
        <v>0.748611111111111</v>
      </c>
      <c r="S10" s="79">
        <f>+R10-Q10</f>
        <v>0.006944444444444309</v>
      </c>
      <c r="T10" s="80">
        <f aca="true" t="shared" si="3" ref="T10:T20">+ABS(S10-$S$8)</f>
        <v>1.3530843112619095E-16</v>
      </c>
      <c r="U10" s="268"/>
      <c r="V10" s="82">
        <f>+G10+K10+O10+S10</f>
        <v>0.10417824074074067</v>
      </c>
      <c r="W10" s="82">
        <f>+H10+L10+P10+T10+U10</f>
        <v>0.02431712962962983</v>
      </c>
    </row>
    <row r="11" spans="1:23" ht="12.75">
      <c r="A11" s="173">
        <v>3</v>
      </c>
      <c r="B11" s="16">
        <v>11</v>
      </c>
      <c r="C11" s="17" t="s">
        <v>104</v>
      </c>
      <c r="D11" s="18" t="s">
        <v>99</v>
      </c>
      <c r="E11" s="284" t="s">
        <v>169</v>
      </c>
      <c r="F11" s="285" t="s">
        <v>169</v>
      </c>
      <c r="G11" s="74"/>
      <c r="H11" s="75"/>
      <c r="I11" s="76"/>
      <c r="J11" s="77"/>
      <c r="K11" s="71"/>
      <c r="L11" s="72"/>
      <c r="M11" s="73"/>
      <c r="N11" s="74"/>
      <c r="O11" s="74"/>
      <c r="P11" s="75"/>
      <c r="Q11" s="78"/>
      <c r="R11" s="79"/>
      <c r="S11" s="79"/>
      <c r="T11" s="80"/>
      <c r="U11" s="293" t="s">
        <v>170</v>
      </c>
      <c r="V11" s="283" t="s">
        <v>170</v>
      </c>
      <c r="W11" s="283" t="s">
        <v>170</v>
      </c>
    </row>
    <row r="12" spans="1:23" ht="12.75">
      <c r="A12" s="173">
        <v>4</v>
      </c>
      <c r="B12" s="16">
        <v>2</v>
      </c>
      <c r="C12" s="17" t="s">
        <v>106</v>
      </c>
      <c r="D12" s="155" t="s">
        <v>107</v>
      </c>
      <c r="E12" s="73">
        <v>0.6402777777777778</v>
      </c>
      <c r="F12" s="263">
        <v>0.6593749999999999</v>
      </c>
      <c r="G12" s="74">
        <f aca="true" t="shared" si="4" ref="G12:G20">+F12-E12</f>
        <v>0.0190972222222221</v>
      </c>
      <c r="H12" s="75">
        <f t="shared" si="0"/>
        <v>0.005208333333333211</v>
      </c>
      <c r="I12" s="70">
        <v>0.6590277777777778</v>
      </c>
      <c r="J12" s="264">
        <v>0.7006944444444444</v>
      </c>
      <c r="K12" s="71">
        <f aca="true" t="shared" si="5" ref="K12:K20">+J12-I12</f>
        <v>0.04166666666666663</v>
      </c>
      <c r="L12" s="72">
        <f t="shared" si="1"/>
        <v>3.469446951953614E-17</v>
      </c>
      <c r="M12" s="73">
        <v>0.7041666666666666</v>
      </c>
      <c r="N12" s="263">
        <v>0.7263657407407407</v>
      </c>
      <c r="O12" s="74">
        <f aca="true" t="shared" si="6" ref="O12:O20">+N12-M12</f>
        <v>0.022199074074074066</v>
      </c>
      <c r="P12" s="75">
        <f t="shared" si="2"/>
        <v>0.004837962962962954</v>
      </c>
      <c r="Q12" s="78">
        <v>0.7256944444444445</v>
      </c>
      <c r="R12" s="265">
        <v>0.7326388888888888</v>
      </c>
      <c r="S12" s="79">
        <f aca="true" t="shared" si="7" ref="S12:S20">+R12-Q12</f>
        <v>0.006944444444444309</v>
      </c>
      <c r="T12" s="80">
        <f t="shared" si="3"/>
        <v>1.3530843112619095E-16</v>
      </c>
      <c r="U12" s="269"/>
      <c r="V12" s="82">
        <f aca="true" t="shared" si="8" ref="V12:V20">+G12+K12+O12+S12</f>
        <v>0.0899074074074071</v>
      </c>
      <c r="W12" s="82">
        <f aca="true" t="shared" si="9" ref="W12:W20">+H12+L12+P12+T12+U12</f>
        <v>0.010046296296296334</v>
      </c>
    </row>
    <row r="13" spans="1:23" ht="12.75">
      <c r="A13" s="173">
        <v>5</v>
      </c>
      <c r="B13" s="19">
        <v>16</v>
      </c>
      <c r="C13" s="20" t="s">
        <v>109</v>
      </c>
      <c r="D13" s="474" t="s">
        <v>181</v>
      </c>
      <c r="E13" s="160"/>
      <c r="F13" s="84"/>
      <c r="G13" s="74">
        <f t="shared" si="4"/>
        <v>0</v>
      </c>
      <c r="H13" s="75">
        <f t="shared" si="0"/>
        <v>0.013888888888888888</v>
      </c>
      <c r="I13" s="76"/>
      <c r="J13" s="77"/>
      <c r="K13" s="71">
        <f t="shared" si="5"/>
        <v>0</v>
      </c>
      <c r="L13" s="72">
        <f t="shared" si="1"/>
        <v>0.041666666666666664</v>
      </c>
      <c r="M13" s="73"/>
      <c r="N13" s="74"/>
      <c r="O13" s="74">
        <f t="shared" si="6"/>
        <v>0</v>
      </c>
      <c r="P13" s="75">
        <f t="shared" si="2"/>
        <v>0.017361111111111112</v>
      </c>
      <c r="Q13" s="78"/>
      <c r="R13" s="79"/>
      <c r="S13" s="79">
        <f t="shared" si="7"/>
        <v>0</v>
      </c>
      <c r="T13" s="80">
        <f t="shared" si="3"/>
        <v>0.006944444444444444</v>
      </c>
      <c r="U13" s="270">
        <v>0.3333333333333333</v>
      </c>
      <c r="V13" s="82">
        <f t="shared" si="8"/>
        <v>0</v>
      </c>
      <c r="W13" s="82">
        <f t="shared" si="9"/>
        <v>0.4131944444444444</v>
      </c>
    </row>
    <row r="14" spans="1:23" ht="12.75">
      <c r="A14" s="173">
        <v>6</v>
      </c>
      <c r="B14" s="19">
        <v>22</v>
      </c>
      <c r="C14" s="20" t="s">
        <v>115</v>
      </c>
      <c r="D14" s="156" t="s">
        <v>116</v>
      </c>
      <c r="E14" s="287" t="s">
        <v>169</v>
      </c>
      <c r="F14" s="288" t="s">
        <v>169</v>
      </c>
      <c r="G14" s="74"/>
      <c r="H14" s="75"/>
      <c r="I14" s="142"/>
      <c r="J14" s="137"/>
      <c r="K14" s="71"/>
      <c r="L14" s="72"/>
      <c r="M14" s="142"/>
      <c r="N14" s="137"/>
      <c r="O14" s="74"/>
      <c r="P14" s="75"/>
      <c r="Q14" s="145"/>
      <c r="R14" s="157"/>
      <c r="S14" s="79"/>
      <c r="T14" s="80"/>
      <c r="U14" s="289" t="s">
        <v>170</v>
      </c>
      <c r="V14" s="283" t="s">
        <v>170</v>
      </c>
      <c r="W14" s="283" t="s">
        <v>170</v>
      </c>
    </row>
    <row r="15" spans="1:23" ht="12.75">
      <c r="A15" s="173">
        <v>7</v>
      </c>
      <c r="B15" s="16">
        <v>18</v>
      </c>
      <c r="C15" s="17" t="s">
        <v>159</v>
      </c>
      <c r="D15" s="155" t="s">
        <v>160</v>
      </c>
      <c r="E15" s="287" t="s">
        <v>169</v>
      </c>
      <c r="F15" s="288" t="s">
        <v>169</v>
      </c>
      <c r="G15" s="74"/>
      <c r="H15" s="75"/>
      <c r="I15" s="14"/>
      <c r="J15" s="137"/>
      <c r="K15" s="71"/>
      <c r="L15" s="72"/>
      <c r="M15" s="14"/>
      <c r="N15" s="137"/>
      <c r="O15" s="74"/>
      <c r="P15" s="75"/>
      <c r="Q15" s="146"/>
      <c r="R15" s="157"/>
      <c r="S15" s="79"/>
      <c r="T15" s="80"/>
      <c r="U15" s="290" t="s">
        <v>170</v>
      </c>
      <c r="V15" s="283" t="s">
        <v>170</v>
      </c>
      <c r="W15" s="283" t="s">
        <v>170</v>
      </c>
    </row>
    <row r="16" spans="1:23" ht="12.75">
      <c r="A16" s="173">
        <v>8</v>
      </c>
      <c r="B16" s="16">
        <v>13</v>
      </c>
      <c r="C16" s="17" t="s">
        <v>165</v>
      </c>
      <c r="D16" s="155" t="s">
        <v>166</v>
      </c>
      <c r="E16" s="161">
        <v>0.7000000000000001</v>
      </c>
      <c r="F16" s="84">
        <v>0.7284606481481481</v>
      </c>
      <c r="G16" s="74">
        <f t="shared" si="4"/>
        <v>0.028460648148148082</v>
      </c>
      <c r="H16" s="75">
        <f t="shared" si="0"/>
        <v>0.014571759259259194</v>
      </c>
      <c r="I16" s="76">
        <v>0.7277777777777777</v>
      </c>
      <c r="J16" s="77">
        <v>0.7694444444444444</v>
      </c>
      <c r="K16" s="71">
        <f t="shared" si="5"/>
        <v>0.04166666666666663</v>
      </c>
      <c r="L16" s="72">
        <f t="shared" si="1"/>
        <v>3.469446951953614E-17</v>
      </c>
      <c r="M16" s="73">
        <v>0.7729166666666667</v>
      </c>
      <c r="N16" s="74">
        <v>0.8091087962962963</v>
      </c>
      <c r="O16" s="74">
        <f t="shared" si="6"/>
        <v>0.03619212962962959</v>
      </c>
      <c r="P16" s="75">
        <f t="shared" si="2"/>
        <v>0.018831018518518476</v>
      </c>
      <c r="Q16" s="78">
        <v>0.7673611111111112</v>
      </c>
      <c r="R16" s="79">
        <v>0.7743055555555555</v>
      </c>
      <c r="S16" s="79">
        <f t="shared" si="7"/>
        <v>0.006944444444444309</v>
      </c>
      <c r="T16" s="80">
        <f t="shared" si="3"/>
        <v>1.3530843112619095E-16</v>
      </c>
      <c r="U16" s="270"/>
      <c r="V16" s="82">
        <f t="shared" si="8"/>
        <v>0.11326388888888861</v>
      </c>
      <c r="W16" s="82">
        <f t="shared" si="9"/>
        <v>0.03340277777777784</v>
      </c>
    </row>
    <row r="17" spans="1:23" ht="12.75">
      <c r="A17" s="173">
        <v>9</v>
      </c>
      <c r="B17" s="16">
        <v>12</v>
      </c>
      <c r="C17" s="17" t="s">
        <v>119</v>
      </c>
      <c r="D17" s="155" t="s">
        <v>120</v>
      </c>
      <c r="E17" s="161"/>
      <c r="F17" s="84"/>
      <c r="G17" s="74">
        <f t="shared" si="4"/>
        <v>0</v>
      </c>
      <c r="H17" s="75">
        <f t="shared" si="0"/>
        <v>0.013888888888888888</v>
      </c>
      <c r="I17" s="76"/>
      <c r="J17" s="77"/>
      <c r="K17" s="71">
        <f t="shared" si="5"/>
        <v>0</v>
      </c>
      <c r="L17" s="72">
        <f t="shared" si="1"/>
        <v>0.041666666666666664</v>
      </c>
      <c r="M17" s="73"/>
      <c r="N17" s="74"/>
      <c r="O17" s="74">
        <f t="shared" si="6"/>
        <v>0</v>
      </c>
      <c r="P17" s="75">
        <f t="shared" si="2"/>
        <v>0.017361111111111112</v>
      </c>
      <c r="Q17" s="78"/>
      <c r="R17" s="79"/>
      <c r="S17" s="79">
        <f t="shared" si="7"/>
        <v>0</v>
      </c>
      <c r="T17" s="80">
        <f t="shared" si="3"/>
        <v>0.006944444444444444</v>
      </c>
      <c r="U17" s="270">
        <v>0.3333333333333333</v>
      </c>
      <c r="V17" s="82">
        <f t="shared" si="8"/>
        <v>0</v>
      </c>
      <c r="W17" s="82">
        <f t="shared" si="9"/>
        <v>0.4131944444444444</v>
      </c>
    </row>
    <row r="18" spans="1:23" ht="12.75">
      <c r="A18" s="173">
        <v>10</v>
      </c>
      <c r="B18" s="16">
        <v>5</v>
      </c>
      <c r="C18" s="17" t="s">
        <v>124</v>
      </c>
      <c r="D18" s="155" t="s">
        <v>125</v>
      </c>
      <c r="E18" s="294">
        <v>0.7243055555555555</v>
      </c>
      <c r="F18" s="263">
        <v>0.7550231481481481</v>
      </c>
      <c r="G18" s="74">
        <f t="shared" si="4"/>
        <v>0.030717592592592546</v>
      </c>
      <c r="H18" s="75">
        <f t="shared" si="0"/>
        <v>0.016828703703703658</v>
      </c>
      <c r="I18" s="70">
        <v>0.7548611111111111</v>
      </c>
      <c r="J18" s="264">
        <v>0.7972222222222222</v>
      </c>
      <c r="K18" s="71">
        <f t="shared" si="5"/>
        <v>0.04236111111111107</v>
      </c>
      <c r="L18" s="72">
        <f t="shared" si="1"/>
        <v>0.0006944444444444073</v>
      </c>
      <c r="M18" s="269">
        <v>0.8006944444444444</v>
      </c>
      <c r="N18" s="263">
        <v>0.8371527777777777</v>
      </c>
      <c r="O18" s="74">
        <f t="shared" si="6"/>
        <v>0.03645833333333337</v>
      </c>
      <c r="P18" s="75">
        <f t="shared" si="2"/>
        <v>0.01909722222222226</v>
      </c>
      <c r="Q18" s="78">
        <v>0.8368055555555555</v>
      </c>
      <c r="R18" s="266">
        <v>0.84375</v>
      </c>
      <c r="S18" s="79">
        <f t="shared" si="7"/>
        <v>0.006944444444444531</v>
      </c>
      <c r="T18" s="80">
        <f t="shared" si="3"/>
        <v>8.673617379884035E-17</v>
      </c>
      <c r="U18" s="269"/>
      <c r="V18" s="82">
        <f t="shared" si="8"/>
        <v>0.11648148148148152</v>
      </c>
      <c r="W18" s="82">
        <f t="shared" si="9"/>
        <v>0.036620370370370414</v>
      </c>
    </row>
    <row r="19" spans="1:23" ht="12.75">
      <c r="A19" s="173">
        <v>11</v>
      </c>
      <c r="B19" s="158">
        <v>10</v>
      </c>
      <c r="C19" s="142" t="s">
        <v>130</v>
      </c>
      <c r="D19" s="143" t="s">
        <v>131</v>
      </c>
      <c r="E19" s="83">
        <v>0.688888888888889</v>
      </c>
      <c r="F19" s="84">
        <v>0.7210995370370371</v>
      </c>
      <c r="G19" s="74">
        <f t="shared" si="4"/>
        <v>0.03221064814814811</v>
      </c>
      <c r="H19" s="75">
        <f t="shared" si="0"/>
        <v>0.018321759259259225</v>
      </c>
      <c r="I19" s="76">
        <v>0.7208333333333333</v>
      </c>
      <c r="J19" s="77">
        <v>0.7625000000000001</v>
      </c>
      <c r="K19" s="71">
        <f t="shared" si="5"/>
        <v>0.04166666666666674</v>
      </c>
      <c r="L19" s="72">
        <f t="shared" si="1"/>
        <v>7.632783294297951E-17</v>
      </c>
      <c r="M19" s="73">
        <v>0.7659722222222222</v>
      </c>
      <c r="N19" s="295">
        <v>0.8079976851851852</v>
      </c>
      <c r="O19" s="74">
        <f t="shared" si="6"/>
        <v>0.042025462962963056</v>
      </c>
      <c r="P19" s="75">
        <f t="shared" si="2"/>
        <v>0.024664351851851944</v>
      </c>
      <c r="Q19" s="78">
        <v>0.8076388888888889</v>
      </c>
      <c r="R19" s="79">
        <v>0.8145833333333333</v>
      </c>
      <c r="S19" s="79">
        <f t="shared" si="7"/>
        <v>0.00694444444444442</v>
      </c>
      <c r="T19" s="80">
        <f t="shared" si="3"/>
        <v>2.42861286636753E-17</v>
      </c>
      <c r="U19" s="270"/>
      <c r="V19" s="82">
        <f t="shared" si="8"/>
        <v>0.12284722222222233</v>
      </c>
      <c r="W19" s="82">
        <f t="shared" si="9"/>
        <v>0.042986111111111266</v>
      </c>
    </row>
    <row r="20" spans="1:23" ht="12.75">
      <c r="A20" s="173">
        <v>12</v>
      </c>
      <c r="B20" s="16">
        <v>15</v>
      </c>
      <c r="C20" s="20" t="s">
        <v>136</v>
      </c>
      <c r="D20" s="159" t="s">
        <v>137</v>
      </c>
      <c r="E20" s="83">
        <v>0.7659722222222222</v>
      </c>
      <c r="F20" s="84">
        <v>0.8007407407407406</v>
      </c>
      <c r="G20" s="74">
        <f t="shared" si="4"/>
        <v>0.034768518518518476</v>
      </c>
      <c r="H20" s="75">
        <f t="shared" si="0"/>
        <v>0.02087962962962959</v>
      </c>
      <c r="I20" s="76">
        <v>0.8006944444444444</v>
      </c>
      <c r="J20" s="77">
        <v>0.8256944444444444</v>
      </c>
      <c r="K20" s="71">
        <f t="shared" si="5"/>
        <v>0.025000000000000022</v>
      </c>
      <c r="L20" s="72">
        <f t="shared" si="1"/>
        <v>0.016666666666666642</v>
      </c>
      <c r="M20" s="73">
        <v>0.8277777777777778</v>
      </c>
      <c r="N20" s="74">
        <v>0.8694791666666667</v>
      </c>
      <c r="O20" s="74">
        <f t="shared" si="6"/>
        <v>0.04170138888888886</v>
      </c>
      <c r="P20" s="75">
        <f t="shared" si="2"/>
        <v>0.024340277777777745</v>
      </c>
      <c r="Q20" s="78">
        <v>0.8694444444444445</v>
      </c>
      <c r="R20" s="79">
        <v>0.876388888888889</v>
      </c>
      <c r="S20" s="79">
        <f t="shared" si="7"/>
        <v>0.006944444444444531</v>
      </c>
      <c r="T20" s="80">
        <f t="shared" si="3"/>
        <v>8.673617379884035E-17</v>
      </c>
      <c r="U20" s="270"/>
      <c r="V20" s="82">
        <f t="shared" si="8"/>
        <v>0.10841435185185189</v>
      </c>
      <c r="W20" s="82">
        <f t="shared" si="9"/>
        <v>0.061886574074074066</v>
      </c>
    </row>
    <row r="21" spans="1:23" ht="12.75">
      <c r="A21" s="173">
        <v>13</v>
      </c>
      <c r="B21" s="16">
        <v>17</v>
      </c>
      <c r="C21" s="20" t="s">
        <v>141</v>
      </c>
      <c r="D21" s="159" t="s">
        <v>142</v>
      </c>
      <c r="E21" s="291" t="s">
        <v>169</v>
      </c>
      <c r="F21" s="292" t="s">
        <v>169</v>
      </c>
      <c r="G21" s="74"/>
      <c r="H21" s="75"/>
      <c r="I21" s="76"/>
      <c r="J21" s="77"/>
      <c r="K21" s="71"/>
      <c r="L21" s="72"/>
      <c r="M21" s="73"/>
      <c r="N21" s="74"/>
      <c r="O21" s="74"/>
      <c r="P21" s="75"/>
      <c r="Q21" s="78"/>
      <c r="R21" s="79"/>
      <c r="S21" s="79"/>
      <c r="T21" s="80"/>
      <c r="U21" s="289" t="s">
        <v>170</v>
      </c>
      <c r="V21" s="283" t="s">
        <v>170</v>
      </c>
      <c r="W21" s="283" t="s">
        <v>170</v>
      </c>
    </row>
    <row r="22" spans="1:23" ht="12.75">
      <c r="A22" s="173">
        <v>14</v>
      </c>
      <c r="B22" s="16">
        <v>20</v>
      </c>
      <c r="C22" s="20" t="s">
        <v>143</v>
      </c>
      <c r="D22" s="159" t="s">
        <v>144</v>
      </c>
      <c r="E22" s="83"/>
      <c r="F22" s="84"/>
      <c r="G22" s="74">
        <f>+F22-E22</f>
        <v>0</v>
      </c>
      <c r="H22" s="75">
        <f>+ABS(G22-$G$8)</f>
        <v>0.013888888888888888</v>
      </c>
      <c r="I22" s="76"/>
      <c r="J22" s="77"/>
      <c r="K22" s="71">
        <f>+J22-I22</f>
        <v>0</v>
      </c>
      <c r="L22" s="72">
        <f>+ABS(K22-$K$8)</f>
        <v>0.041666666666666664</v>
      </c>
      <c r="M22" s="73"/>
      <c r="N22" s="74"/>
      <c r="O22" s="74">
        <f>+N22-M22</f>
        <v>0</v>
      </c>
      <c r="P22" s="75">
        <f>+ABS(O22-$O$8)</f>
        <v>0.017361111111111112</v>
      </c>
      <c r="Q22" s="78"/>
      <c r="R22" s="79"/>
      <c r="S22" s="79">
        <f>+R22-Q22</f>
        <v>0</v>
      </c>
      <c r="T22" s="80">
        <f>+ABS(S22-$S$8)</f>
        <v>0.006944444444444444</v>
      </c>
      <c r="U22" s="270">
        <v>0.3333333333333333</v>
      </c>
      <c r="V22" s="82">
        <f>+G22+K22+O22+S22</f>
        <v>0</v>
      </c>
      <c r="W22" s="82">
        <f>+H22+L22+P22+T22+U22</f>
        <v>0.4131944444444444</v>
      </c>
    </row>
    <row r="23" spans="1:23" ht="12.75">
      <c r="A23" s="173">
        <v>15</v>
      </c>
      <c r="B23" s="16">
        <v>7</v>
      </c>
      <c r="C23" s="20" t="s">
        <v>147</v>
      </c>
      <c r="D23" s="159" t="s">
        <v>148</v>
      </c>
      <c r="E23" s="83"/>
      <c r="F23" s="84"/>
      <c r="G23" s="74">
        <f>+F23-E23</f>
        <v>0</v>
      </c>
      <c r="H23" s="75">
        <f>+ABS(G23-$G$8)</f>
        <v>0.013888888888888888</v>
      </c>
      <c r="I23" s="76"/>
      <c r="J23" s="77"/>
      <c r="K23" s="71">
        <f>+J23-I23</f>
        <v>0</v>
      </c>
      <c r="L23" s="72">
        <f>+ABS(K23-$K$8)</f>
        <v>0.041666666666666664</v>
      </c>
      <c r="M23" s="73"/>
      <c r="N23" s="74"/>
      <c r="O23" s="74">
        <f>+N23-M23</f>
        <v>0</v>
      </c>
      <c r="P23" s="75">
        <f>+ABS(O23-$O$8)</f>
        <v>0.017361111111111112</v>
      </c>
      <c r="Q23" s="78"/>
      <c r="R23" s="79"/>
      <c r="S23" s="79">
        <f>+R23-Q23</f>
        <v>0</v>
      </c>
      <c r="T23" s="80">
        <f>+ABS(S23-$S$8)</f>
        <v>0.006944444444444444</v>
      </c>
      <c r="U23" s="270">
        <v>0.3333333333333333</v>
      </c>
      <c r="V23" s="82">
        <f>+G23+K23+O23+S23</f>
        <v>0</v>
      </c>
      <c r="W23" s="82">
        <f>+H23+L23+P23+T23+U23</f>
        <v>0.4131944444444444</v>
      </c>
    </row>
    <row r="24" spans="1:23" ht="13.5" thickBot="1">
      <c r="A24" s="173">
        <v>16</v>
      </c>
      <c r="B24" s="22">
        <v>14</v>
      </c>
      <c r="C24" s="136" t="s">
        <v>109</v>
      </c>
      <c r="D24" s="475" t="s">
        <v>175</v>
      </c>
      <c r="E24" s="91"/>
      <c r="F24" s="92"/>
      <c r="G24" s="93">
        <f>+F24-E24</f>
        <v>0</v>
      </c>
      <c r="H24" s="94">
        <f>+ABS(G24-$G$8)</f>
        <v>0.013888888888888888</v>
      </c>
      <c r="I24" s="95"/>
      <c r="J24" s="96"/>
      <c r="K24" s="89">
        <f>+J24-I24</f>
        <v>0</v>
      </c>
      <c r="L24" s="90">
        <f>+ABS(K24-$K$8)</f>
        <v>0.041666666666666664</v>
      </c>
      <c r="M24" s="97"/>
      <c r="N24" s="93"/>
      <c r="O24" s="93">
        <f>+N24-M24</f>
        <v>0</v>
      </c>
      <c r="P24" s="94">
        <f>+ABS(O24-$O$8)</f>
        <v>0.017361111111111112</v>
      </c>
      <c r="Q24" s="98"/>
      <c r="R24" s="99"/>
      <c r="S24" s="99">
        <f>+R24-Q24</f>
        <v>0</v>
      </c>
      <c r="T24" s="100">
        <f>+ABS(S24-$S$8)</f>
        <v>0.006944444444444444</v>
      </c>
      <c r="U24" s="271">
        <v>0.3333333333333333</v>
      </c>
      <c r="V24" s="103">
        <f>+G24+K24+O24+S24</f>
        <v>0</v>
      </c>
      <c r="W24" s="103">
        <f>+H24+L24+P24+T24+U24</f>
        <v>0.4131944444444444</v>
      </c>
    </row>
  </sheetData>
  <sheetProtection/>
  <mergeCells count="8">
    <mergeCell ref="U1:W2"/>
    <mergeCell ref="B1:D2"/>
    <mergeCell ref="B7:B8"/>
    <mergeCell ref="C7:D8"/>
    <mergeCell ref="E1:H2"/>
    <mergeCell ref="I1:L2"/>
    <mergeCell ref="M1:P2"/>
    <mergeCell ref="Q1:T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57421875" style="0" customWidth="1"/>
    <col min="3" max="3" width="19.8515625" style="0" bestFit="1" customWidth="1"/>
    <col min="4" max="4" width="12.140625" style="0" bestFit="1" customWidth="1"/>
    <col min="5" max="10" width="9.8515625" style="0" customWidth="1"/>
    <col min="11" max="13" width="12.00390625" style="0" customWidth="1"/>
    <col min="14" max="15" width="10.140625" style="0" customWidth="1"/>
  </cols>
  <sheetData>
    <row r="2" spans="3:4" ht="13.5" thickBot="1">
      <c r="C2" s="171"/>
      <c r="D2" s="172"/>
    </row>
    <row r="3" spans="1:13" ht="13.5" thickTop="1">
      <c r="A3" s="173"/>
      <c r="B3" s="192"/>
      <c r="C3" s="171"/>
      <c r="D3" s="172"/>
      <c r="E3" s="504" t="s">
        <v>42</v>
      </c>
      <c r="F3" s="505"/>
      <c r="G3" s="506"/>
      <c r="H3" s="504" t="s">
        <v>40</v>
      </c>
      <c r="I3" s="505"/>
      <c r="J3" s="505"/>
      <c r="K3" s="510" t="s">
        <v>74</v>
      </c>
      <c r="L3" s="511"/>
      <c r="M3" s="512"/>
    </row>
    <row r="4" spans="1:13" ht="13.5" thickBot="1">
      <c r="A4" s="173"/>
      <c r="B4" s="192"/>
      <c r="E4" s="507"/>
      <c r="F4" s="508"/>
      <c r="G4" s="509"/>
      <c r="H4" s="507"/>
      <c r="I4" s="508"/>
      <c r="J4" s="508"/>
      <c r="K4" s="513"/>
      <c r="L4" s="508"/>
      <c r="M4" s="514"/>
    </row>
    <row r="5" spans="1:15" ht="12.75">
      <c r="A5" s="173"/>
      <c r="B5" s="492" t="s">
        <v>75</v>
      </c>
      <c r="C5" s="494" t="s">
        <v>1</v>
      </c>
      <c r="D5" s="502"/>
      <c r="E5" s="249" t="s">
        <v>10</v>
      </c>
      <c r="F5" s="250" t="s">
        <v>11</v>
      </c>
      <c r="G5" s="251" t="s">
        <v>11</v>
      </c>
      <c r="H5" s="252" t="s">
        <v>10</v>
      </c>
      <c r="I5" s="253" t="s">
        <v>11</v>
      </c>
      <c r="J5" s="254" t="s">
        <v>11</v>
      </c>
      <c r="K5" s="255" t="s">
        <v>10</v>
      </c>
      <c r="L5" s="253" t="s">
        <v>11</v>
      </c>
      <c r="M5" s="254" t="s">
        <v>11</v>
      </c>
      <c r="N5" s="180" t="s">
        <v>70</v>
      </c>
      <c r="O5" s="180" t="s">
        <v>70</v>
      </c>
    </row>
    <row r="6" spans="1:15" ht="13.5" thickBot="1">
      <c r="A6" s="173"/>
      <c r="B6" s="499"/>
      <c r="C6" s="500"/>
      <c r="D6" s="503"/>
      <c r="E6" s="256" t="s">
        <v>14</v>
      </c>
      <c r="F6" s="257" t="s">
        <v>15</v>
      </c>
      <c r="G6" s="258" t="s">
        <v>16</v>
      </c>
      <c r="H6" s="259" t="s">
        <v>14</v>
      </c>
      <c r="I6" s="260" t="s">
        <v>15</v>
      </c>
      <c r="J6" s="261" t="s">
        <v>16</v>
      </c>
      <c r="K6" s="262" t="s">
        <v>14</v>
      </c>
      <c r="L6" s="260" t="s">
        <v>15</v>
      </c>
      <c r="M6" s="261" t="s">
        <v>16</v>
      </c>
      <c r="N6" s="181" t="s">
        <v>71</v>
      </c>
      <c r="O6" s="181" t="s">
        <v>72</v>
      </c>
    </row>
    <row r="7" spans="1:15" ht="12.75">
      <c r="A7" s="173">
        <v>1</v>
      </c>
      <c r="B7" s="16">
        <v>3</v>
      </c>
      <c r="C7" s="17" t="s">
        <v>80</v>
      </c>
      <c r="D7" s="193" t="s">
        <v>81</v>
      </c>
      <c r="E7" s="150">
        <f>'Section 1,1'!Y9</f>
        <v>0</v>
      </c>
      <c r="F7" s="114">
        <f>'Section 1,1'!Z9</f>
        <v>0.25343750000000004</v>
      </c>
      <c r="G7" s="247">
        <f>'Section 1,1'!AA9</f>
        <v>0.010381944444444492</v>
      </c>
      <c r="H7" s="150">
        <f>'Section 1,2'!U9</f>
        <v>0</v>
      </c>
      <c r="I7" s="114">
        <f>'Section 1,2'!V9</f>
        <v>0.08841435185185154</v>
      </c>
      <c r="J7" s="248">
        <f>'Section 1,2'!W9</f>
        <v>0.008553240740740767</v>
      </c>
      <c r="K7" s="210">
        <f aca="true" t="shared" si="0" ref="K7:K18">E7+H7</f>
        <v>0</v>
      </c>
      <c r="L7" s="211">
        <f aca="true" t="shared" si="1" ref="L7:L18">F7+I7</f>
        <v>0.3418518518518516</v>
      </c>
      <c r="M7" s="212">
        <f aca="true" t="shared" si="2" ref="M7:M18">G7+J7</f>
        <v>0.01893518518518526</v>
      </c>
      <c r="N7" s="201"/>
      <c r="O7" s="177"/>
    </row>
    <row r="8" spans="1:15" ht="12.75">
      <c r="A8" s="173">
        <v>2</v>
      </c>
      <c r="B8" s="13">
        <v>2</v>
      </c>
      <c r="C8" s="14" t="s">
        <v>106</v>
      </c>
      <c r="D8" s="194" t="s">
        <v>107</v>
      </c>
      <c r="E8" s="73">
        <f>'Section 1,1'!Y12</f>
        <v>0</v>
      </c>
      <c r="F8" s="74">
        <f>'Section 1,1'!Z12</f>
        <v>0.26290509259259276</v>
      </c>
      <c r="G8" s="199">
        <f>'Section 1,1'!AA12</f>
        <v>0.019849537037037214</v>
      </c>
      <c r="H8" s="73">
        <f>'Section 1,2'!U12</f>
        <v>0</v>
      </c>
      <c r="I8" s="74">
        <f>'Section 1,2'!V12</f>
        <v>0.0899074074074071</v>
      </c>
      <c r="J8" s="208">
        <f>'Section 1,2'!W12</f>
        <v>0.010046296296296334</v>
      </c>
      <c r="K8" s="203">
        <f t="shared" si="0"/>
        <v>0</v>
      </c>
      <c r="L8" s="198">
        <f t="shared" si="1"/>
        <v>0.35281249999999986</v>
      </c>
      <c r="M8" s="204">
        <f t="shared" si="2"/>
        <v>0.02989583333333355</v>
      </c>
      <c r="N8" s="213">
        <f>M8-M7</f>
        <v>0.010960648148148289</v>
      </c>
      <c r="O8" s="178">
        <f>M8-$M$7</f>
        <v>0.010960648148148289</v>
      </c>
    </row>
    <row r="9" spans="1:15" ht="12.75">
      <c r="A9" s="173">
        <v>3</v>
      </c>
      <c r="B9" s="16">
        <v>1</v>
      </c>
      <c r="C9" s="17" t="s">
        <v>89</v>
      </c>
      <c r="D9" s="193" t="s">
        <v>90</v>
      </c>
      <c r="E9" s="73">
        <f>'Section 1,1'!Y10</f>
        <v>0</v>
      </c>
      <c r="F9" s="74">
        <f>'Section 1,1'!Z10</f>
        <v>0.28111111111111114</v>
      </c>
      <c r="G9" s="199">
        <f>'Section 1,1'!AA10</f>
        <v>0.038055555555555606</v>
      </c>
      <c r="H9" s="73">
        <f>'Section 1,2'!U10</f>
        <v>0</v>
      </c>
      <c r="I9" s="74">
        <f>'Section 1,2'!V10</f>
        <v>0.10417824074074067</v>
      </c>
      <c r="J9" s="208">
        <f>'Section 1,2'!W10</f>
        <v>0.02431712962962983</v>
      </c>
      <c r="K9" s="203">
        <f t="shared" si="0"/>
        <v>0</v>
      </c>
      <c r="L9" s="198">
        <f t="shared" si="1"/>
        <v>0.3852893518518518</v>
      </c>
      <c r="M9" s="204">
        <f t="shared" si="2"/>
        <v>0.062372685185185434</v>
      </c>
      <c r="N9" s="213">
        <f aca="true" t="shared" si="3" ref="N9:N18">M9-M8</f>
        <v>0.03247685185185188</v>
      </c>
      <c r="O9" s="178">
        <f aca="true" t="shared" si="4" ref="O9:O18">M9-$M$7</f>
        <v>0.04343750000000017</v>
      </c>
    </row>
    <row r="10" spans="1:15" ht="12.75">
      <c r="A10" s="173">
        <v>4</v>
      </c>
      <c r="B10" s="16">
        <v>10</v>
      </c>
      <c r="C10" s="17" t="s">
        <v>130</v>
      </c>
      <c r="D10" s="196" t="s">
        <v>131</v>
      </c>
      <c r="E10" s="73">
        <f>'Section 1,1'!Y19</f>
        <v>0</v>
      </c>
      <c r="F10" s="74">
        <f>'Section 1,1'!Z19</f>
        <v>0.33083333333333365</v>
      </c>
      <c r="G10" s="199">
        <f>'Section 1,1'!AA19</f>
        <v>0.08777777777777822</v>
      </c>
      <c r="H10" s="73">
        <f>'Section 1,2'!U19</f>
        <v>0</v>
      </c>
      <c r="I10" s="74">
        <f>'Section 1,2'!V19</f>
        <v>0.12284722222222233</v>
      </c>
      <c r="J10" s="208">
        <f>'Section 1,2'!W19</f>
        <v>0.042986111111111266</v>
      </c>
      <c r="K10" s="203">
        <f t="shared" si="0"/>
        <v>0</v>
      </c>
      <c r="L10" s="198">
        <f t="shared" si="1"/>
        <v>0.453680555555556</v>
      </c>
      <c r="M10" s="204">
        <f t="shared" si="2"/>
        <v>0.13076388888888948</v>
      </c>
      <c r="N10" s="213">
        <f t="shared" si="3"/>
        <v>0.06839120370370405</v>
      </c>
      <c r="O10" s="178">
        <f t="shared" si="4"/>
        <v>0.11182870370370422</v>
      </c>
    </row>
    <row r="11" spans="1:15" ht="12.75">
      <c r="A11" s="173">
        <v>5</v>
      </c>
      <c r="B11" s="16">
        <v>13</v>
      </c>
      <c r="C11" s="144" t="s">
        <v>165</v>
      </c>
      <c r="D11" s="193" t="s">
        <v>166</v>
      </c>
      <c r="E11" s="73">
        <f>'Section 1,1'!Y16</f>
        <v>0</v>
      </c>
      <c r="F11" s="74">
        <f>'Section 1,1'!Z16</f>
        <v>0.3524189814814815</v>
      </c>
      <c r="G11" s="199">
        <f>'Section 1,1'!AA16</f>
        <v>0.10936342592592595</v>
      </c>
      <c r="H11" s="73">
        <f>'Section 1,2'!U16</f>
        <v>0</v>
      </c>
      <c r="I11" s="74">
        <f>'Section 1,2'!V16</f>
        <v>0.11326388888888861</v>
      </c>
      <c r="J11" s="208">
        <f>'Section 1,2'!W16</f>
        <v>0.03340277777777784</v>
      </c>
      <c r="K11" s="203">
        <f t="shared" si="0"/>
        <v>0</v>
      </c>
      <c r="L11" s="198">
        <f t="shared" si="1"/>
        <v>0.4656828703703701</v>
      </c>
      <c r="M11" s="204">
        <f t="shared" si="2"/>
        <v>0.1427662037037038</v>
      </c>
      <c r="N11" s="213">
        <f t="shared" si="3"/>
        <v>0.012002314814814313</v>
      </c>
      <c r="O11" s="178">
        <f t="shared" si="4"/>
        <v>0.12383101851851853</v>
      </c>
    </row>
    <row r="12" spans="1:15" ht="12.75">
      <c r="A12" s="173">
        <v>6</v>
      </c>
      <c r="B12" s="16">
        <v>5</v>
      </c>
      <c r="C12" s="144" t="s">
        <v>124</v>
      </c>
      <c r="D12" s="193" t="s">
        <v>125</v>
      </c>
      <c r="E12" s="73">
        <f>'Section 1,1'!Y18</f>
        <v>0</v>
      </c>
      <c r="F12" s="74">
        <f>'Section 1,1'!Z18</f>
        <v>0.372754629629629</v>
      </c>
      <c r="G12" s="199">
        <f>'Section 1,1'!AA18</f>
        <v>0.12969907407407363</v>
      </c>
      <c r="H12" s="73">
        <f>'Section 1,2'!U18</f>
        <v>0</v>
      </c>
      <c r="I12" s="74">
        <f>'Section 1,2'!V18</f>
        <v>0.11648148148148152</v>
      </c>
      <c r="J12" s="208">
        <f>'Section 1,2'!W18</f>
        <v>0.036620370370370414</v>
      </c>
      <c r="K12" s="203">
        <f t="shared" si="0"/>
        <v>0</v>
      </c>
      <c r="L12" s="198">
        <f t="shared" si="1"/>
        <v>0.48923611111111054</v>
      </c>
      <c r="M12" s="204">
        <f t="shared" si="2"/>
        <v>0.16631944444444405</v>
      </c>
      <c r="N12" s="213">
        <f t="shared" si="3"/>
        <v>0.02355324074074025</v>
      </c>
      <c r="O12" s="178">
        <f t="shared" si="4"/>
        <v>0.1473842592592588</v>
      </c>
    </row>
    <row r="13" spans="1:15" ht="12.75">
      <c r="A13" s="173">
        <v>7</v>
      </c>
      <c r="B13" s="158">
        <v>15</v>
      </c>
      <c r="C13" s="145" t="s">
        <v>136</v>
      </c>
      <c r="D13" s="196" t="s">
        <v>137</v>
      </c>
      <c r="E13" s="296">
        <f>'Section 1,1'!Y20</f>
        <v>0</v>
      </c>
      <c r="F13" s="297">
        <f>'Section 1,1'!Z20</f>
        <v>0.40934027777777804</v>
      </c>
      <c r="G13" s="298">
        <f>'Section 1,1'!AA20</f>
        <v>0.16628472222222268</v>
      </c>
      <c r="H13" s="296">
        <f>'Section 1,2'!U20</f>
        <v>0</v>
      </c>
      <c r="I13" s="297">
        <f>'Section 1,2'!V20</f>
        <v>0.10841435185185189</v>
      </c>
      <c r="J13" s="299">
        <f>'Section 1,2'!W20</f>
        <v>0.061886574074074066</v>
      </c>
      <c r="K13" s="300">
        <f t="shared" si="0"/>
        <v>0</v>
      </c>
      <c r="L13" s="301">
        <f t="shared" si="1"/>
        <v>0.5177546296296299</v>
      </c>
      <c r="M13" s="302">
        <f t="shared" si="2"/>
        <v>0.22817129629629673</v>
      </c>
      <c r="N13" s="303">
        <f t="shared" si="3"/>
        <v>0.061851851851852685</v>
      </c>
      <c r="O13" s="304">
        <f t="shared" si="4"/>
        <v>0.20923611111111148</v>
      </c>
    </row>
    <row r="14" spans="1:15" ht="12.75">
      <c r="A14" s="173">
        <v>8</v>
      </c>
      <c r="B14" s="305">
        <v>7</v>
      </c>
      <c r="C14" s="306" t="s">
        <v>147</v>
      </c>
      <c r="D14" s="307" t="s">
        <v>148</v>
      </c>
      <c r="E14" s="308">
        <f>'Section 1,1'!Y23</f>
        <v>0</v>
      </c>
      <c r="F14" s="139">
        <f>'Section 1,1'!Z23</f>
        <v>0.36636574074074085</v>
      </c>
      <c r="G14" s="309">
        <f>'Section 1,1'!AA23</f>
        <v>0.12331018518518531</v>
      </c>
      <c r="H14" s="308">
        <f>'Section 1,2'!U23</f>
        <v>0.3333333333333333</v>
      </c>
      <c r="I14" s="139">
        <f>'Section 1,2'!V23</f>
        <v>0</v>
      </c>
      <c r="J14" s="310">
        <f>'Section 1,2'!W23</f>
        <v>0.4131944444444444</v>
      </c>
      <c r="K14" s="327">
        <f t="shared" si="0"/>
        <v>0.3333333333333333</v>
      </c>
      <c r="L14" s="311">
        <f t="shared" si="1"/>
        <v>0.36636574074074085</v>
      </c>
      <c r="M14" s="236">
        <f t="shared" si="2"/>
        <v>0.5365046296296297</v>
      </c>
      <c r="N14" s="312">
        <f t="shared" si="3"/>
        <v>0.308333333333333</v>
      </c>
      <c r="O14" s="313">
        <f t="shared" si="4"/>
        <v>0.5175694444444445</v>
      </c>
    </row>
    <row r="15" spans="1:15" ht="12.75">
      <c r="A15" s="173">
        <v>9</v>
      </c>
      <c r="B15" s="16">
        <v>20</v>
      </c>
      <c r="C15" s="144" t="s">
        <v>143</v>
      </c>
      <c r="D15" s="193" t="s">
        <v>144</v>
      </c>
      <c r="E15" s="73">
        <f>'Section 1,1'!Y22</f>
        <v>0</v>
      </c>
      <c r="F15" s="74">
        <f>'Section 1,1'!Z22</f>
        <v>0.36863425925925936</v>
      </c>
      <c r="G15" s="199">
        <f>'Section 1,1'!AA22</f>
        <v>0.12557870370370397</v>
      </c>
      <c r="H15" s="73">
        <f>'Section 1,2'!U22</f>
        <v>0.3333333333333333</v>
      </c>
      <c r="I15" s="74">
        <f>'Section 1,2'!V22</f>
        <v>0</v>
      </c>
      <c r="J15" s="208">
        <f>'Section 1,2'!W22</f>
        <v>0.4131944444444444</v>
      </c>
      <c r="K15" s="328">
        <f t="shared" si="0"/>
        <v>0.3333333333333333</v>
      </c>
      <c r="L15" s="198">
        <f t="shared" si="1"/>
        <v>0.36863425925925936</v>
      </c>
      <c r="M15" s="204">
        <f t="shared" si="2"/>
        <v>0.5387731481481484</v>
      </c>
      <c r="N15" s="213">
        <f t="shared" si="3"/>
        <v>0.002268518518518614</v>
      </c>
      <c r="O15" s="178">
        <f t="shared" si="4"/>
        <v>0.5198379629629631</v>
      </c>
    </row>
    <row r="16" spans="1:15" ht="12.75">
      <c r="A16" s="173">
        <v>10</v>
      </c>
      <c r="B16" s="16">
        <v>12</v>
      </c>
      <c r="C16" s="144" t="s">
        <v>119</v>
      </c>
      <c r="D16" s="193" t="s">
        <v>120</v>
      </c>
      <c r="E16" s="73">
        <f>'Section 1,1'!Y17</f>
        <v>0.25</v>
      </c>
      <c r="F16" s="74">
        <f>'Section 1,1'!Z17</f>
        <v>0.1645023148148148</v>
      </c>
      <c r="G16" s="199">
        <f>'Section 1,1'!AA17</f>
        <v>0.35894675925925923</v>
      </c>
      <c r="H16" s="73">
        <f>'Section 1,2'!U17</f>
        <v>0.3333333333333333</v>
      </c>
      <c r="I16" s="74">
        <f>'Section 1,2'!V17</f>
        <v>0</v>
      </c>
      <c r="J16" s="208">
        <f>'Section 1,2'!W17</f>
        <v>0.4131944444444444</v>
      </c>
      <c r="K16" s="328">
        <f t="shared" si="0"/>
        <v>0.5833333333333333</v>
      </c>
      <c r="L16" s="198">
        <f t="shared" si="1"/>
        <v>0.1645023148148148</v>
      </c>
      <c r="M16" s="204">
        <f t="shared" si="2"/>
        <v>0.7721412037037036</v>
      </c>
      <c r="N16" s="213">
        <f t="shared" si="3"/>
        <v>0.2333680555555553</v>
      </c>
      <c r="O16" s="178">
        <f t="shared" si="4"/>
        <v>0.7532060185185184</v>
      </c>
    </row>
    <row r="17" spans="1:15" ht="12.75">
      <c r="A17" s="173">
        <v>11</v>
      </c>
      <c r="B17" s="16">
        <v>16</v>
      </c>
      <c r="C17" s="176" t="s">
        <v>109</v>
      </c>
      <c r="D17" s="476" t="s">
        <v>181</v>
      </c>
      <c r="E17" s="73">
        <f>'Section 1,1'!Y13</f>
        <v>0.25</v>
      </c>
      <c r="F17" s="74">
        <f>'Section 1,1'!Z13</f>
        <v>0.16508101851851836</v>
      </c>
      <c r="G17" s="199">
        <f>'Section 1,1'!AA13</f>
        <v>0.3595254629629628</v>
      </c>
      <c r="H17" s="73">
        <f>'Section 1,2'!U13</f>
        <v>0.3333333333333333</v>
      </c>
      <c r="I17" s="74">
        <f>'Section 1,2'!V13</f>
        <v>0</v>
      </c>
      <c r="J17" s="208">
        <f>'Section 1,2'!W13</f>
        <v>0.4131944444444444</v>
      </c>
      <c r="K17" s="328">
        <f t="shared" si="0"/>
        <v>0.5833333333333333</v>
      </c>
      <c r="L17" s="198">
        <f t="shared" si="1"/>
        <v>0.16508101851851836</v>
      </c>
      <c r="M17" s="204">
        <f t="shared" si="2"/>
        <v>0.7727199074074071</v>
      </c>
      <c r="N17" s="213">
        <f t="shared" si="3"/>
        <v>0.0005787037037034981</v>
      </c>
      <c r="O17" s="178">
        <f t="shared" si="4"/>
        <v>0.7537847222222219</v>
      </c>
    </row>
    <row r="18" spans="1:15" ht="12.75">
      <c r="A18" s="173">
        <v>12</v>
      </c>
      <c r="B18" s="317">
        <v>14</v>
      </c>
      <c r="C18" s="318" t="s">
        <v>109</v>
      </c>
      <c r="D18" s="477" t="s">
        <v>175</v>
      </c>
      <c r="E18" s="319">
        <f>'Section 1,1'!Y24</f>
        <v>0.16666666666666666</v>
      </c>
      <c r="F18" s="320">
        <f>'Section 1,1'!Z24</f>
        <v>0.42599537037037033</v>
      </c>
      <c r="G18" s="321">
        <f>'Section 1,1'!AA24</f>
        <v>0.3982175925925926</v>
      </c>
      <c r="H18" s="319">
        <f>'Section 1,2'!U24</f>
        <v>0.3333333333333333</v>
      </c>
      <c r="I18" s="320">
        <f>'Section 1,2'!V24</f>
        <v>0</v>
      </c>
      <c r="J18" s="322">
        <f>'Section 1,2'!W24</f>
        <v>0.4131944444444444</v>
      </c>
      <c r="K18" s="329">
        <f t="shared" si="0"/>
        <v>0.5</v>
      </c>
      <c r="L18" s="323">
        <f t="shared" si="1"/>
        <v>0.42599537037037033</v>
      </c>
      <c r="M18" s="324">
        <f t="shared" si="2"/>
        <v>0.811412037037037</v>
      </c>
      <c r="N18" s="325">
        <f t="shared" si="3"/>
        <v>0.03869212962962987</v>
      </c>
      <c r="O18" s="326">
        <f t="shared" si="4"/>
        <v>0.7924768518518518</v>
      </c>
    </row>
    <row r="19" spans="1:15" ht="12.75">
      <c r="A19" s="173">
        <v>13</v>
      </c>
      <c r="B19" s="13">
        <v>18</v>
      </c>
      <c r="C19" s="314" t="s">
        <v>159</v>
      </c>
      <c r="D19" s="194" t="s">
        <v>160</v>
      </c>
      <c r="E19" s="150" t="str">
        <f>'Section 1,1'!Y15</f>
        <v>Abandon</v>
      </c>
      <c r="F19" s="114" t="str">
        <f>'Section 1,1'!Z15</f>
        <v>Abandon</v>
      </c>
      <c r="G19" s="247" t="str">
        <f>'Section 1,1'!AA15</f>
        <v>Abandon</v>
      </c>
      <c r="H19" s="150" t="str">
        <f>'Section 1,2'!U15</f>
        <v>Abandon</v>
      </c>
      <c r="I19" s="114" t="str">
        <f>'Section 1,2'!V15</f>
        <v>Abandon</v>
      </c>
      <c r="J19" s="248" t="str">
        <f>'Section 1,2'!W15</f>
        <v>Abandon</v>
      </c>
      <c r="K19" s="210" t="s">
        <v>170</v>
      </c>
      <c r="L19" s="211" t="s">
        <v>170</v>
      </c>
      <c r="M19" s="212" t="s">
        <v>170</v>
      </c>
      <c r="N19" s="315"/>
      <c r="O19" s="316"/>
    </row>
    <row r="20" spans="1:15" ht="12.75">
      <c r="A20" s="173">
        <v>14</v>
      </c>
      <c r="B20" s="19">
        <v>11</v>
      </c>
      <c r="C20" s="176" t="s">
        <v>104</v>
      </c>
      <c r="D20" s="195" t="s">
        <v>99</v>
      </c>
      <c r="E20" s="73" t="str">
        <f>'Section 1,1'!Y11</f>
        <v>Abandon</v>
      </c>
      <c r="F20" s="74" t="str">
        <f>'Section 1,1'!Z11</f>
        <v>Abandon</v>
      </c>
      <c r="G20" s="199" t="str">
        <f>'Section 1,1'!AA11</f>
        <v>Abandon</v>
      </c>
      <c r="H20" s="73" t="str">
        <f>'Section 1,2'!U11</f>
        <v>Abandon</v>
      </c>
      <c r="I20" s="74" t="str">
        <f>'Section 1,2'!V11</f>
        <v>Abandon</v>
      </c>
      <c r="J20" s="208" t="str">
        <f>'Section 1,2'!W11</f>
        <v>Abandon</v>
      </c>
      <c r="K20" s="203" t="s">
        <v>170</v>
      </c>
      <c r="L20" s="198" t="s">
        <v>170</v>
      </c>
      <c r="M20" s="204" t="s">
        <v>170</v>
      </c>
      <c r="N20" s="213"/>
      <c r="O20" s="178"/>
    </row>
    <row r="21" spans="1:15" ht="12.75">
      <c r="A21" s="173">
        <v>15</v>
      </c>
      <c r="B21" s="16">
        <v>17</v>
      </c>
      <c r="C21" s="144" t="s">
        <v>141</v>
      </c>
      <c r="D21" s="193" t="s">
        <v>142</v>
      </c>
      <c r="E21" s="73" t="str">
        <f>'Section 1,1'!Y21</f>
        <v>Abandon</v>
      </c>
      <c r="F21" s="74" t="str">
        <f>'Section 1,1'!Z21</f>
        <v>Abandon</v>
      </c>
      <c r="G21" s="199" t="str">
        <f>'Section 1,1'!AA21</f>
        <v>Abandon</v>
      </c>
      <c r="H21" s="73" t="str">
        <f>'Section 1,2'!U21</f>
        <v>Abandon</v>
      </c>
      <c r="I21" s="74" t="str">
        <f>'Section 1,2'!V21</f>
        <v>Abandon</v>
      </c>
      <c r="J21" s="208" t="str">
        <f>'Section 1,2'!W21</f>
        <v>Abandon</v>
      </c>
      <c r="K21" s="203" t="s">
        <v>170</v>
      </c>
      <c r="L21" s="198" t="s">
        <v>170</v>
      </c>
      <c r="M21" s="204" t="s">
        <v>170</v>
      </c>
      <c r="N21" s="213"/>
      <c r="O21" s="178"/>
    </row>
    <row r="22" spans="1:15" ht="13.5" thickBot="1">
      <c r="A22" s="173">
        <v>16</v>
      </c>
      <c r="B22" s="272">
        <v>22</v>
      </c>
      <c r="C22" s="273" t="s">
        <v>115</v>
      </c>
      <c r="D22" s="274" t="s">
        <v>116</v>
      </c>
      <c r="E22" s="97" t="str">
        <f>'Section 1,1'!Y14</f>
        <v>Abandon</v>
      </c>
      <c r="F22" s="93" t="str">
        <f>'Section 1,1'!Z14</f>
        <v>Abandon</v>
      </c>
      <c r="G22" s="200" t="str">
        <f>'Section 1,1'!AA14</f>
        <v>Abandon</v>
      </c>
      <c r="H22" s="97" t="str">
        <f>'Section 1,2'!U14</f>
        <v>Abandon</v>
      </c>
      <c r="I22" s="93" t="str">
        <f>'Section 1,2'!V14</f>
        <v>Abandon</v>
      </c>
      <c r="J22" s="209" t="str">
        <f>'Section 1,2'!W14</f>
        <v>Abandon</v>
      </c>
      <c r="K22" s="205" t="s">
        <v>170</v>
      </c>
      <c r="L22" s="206" t="s">
        <v>170</v>
      </c>
      <c r="M22" s="207" t="s">
        <v>170</v>
      </c>
      <c r="N22" s="214"/>
      <c r="O22" s="179"/>
    </row>
  </sheetData>
  <sheetProtection/>
  <mergeCells count="5">
    <mergeCell ref="B5:B6"/>
    <mergeCell ref="C5:D6"/>
    <mergeCell ref="E3:G4"/>
    <mergeCell ref="H3:J4"/>
    <mergeCell ref="K3:M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&amp;C&amp;"Arial,Gras"&amp;14&amp;UMarathon des Bateke 2009
Classement provisoire 1ère Etape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pane xSplit="4" ySplit="2" topLeftCell="V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173" customWidth="1"/>
    <col min="2" max="2" width="9.8515625" style="0" bestFit="1" customWidth="1"/>
    <col min="3" max="3" width="17.421875" style="0" bestFit="1" customWidth="1"/>
    <col min="4" max="4" width="12.140625" style="0" bestFit="1" customWidth="1"/>
    <col min="5" max="35" width="9.00390625" style="0" customWidth="1"/>
  </cols>
  <sheetData>
    <row r="1" spans="2:35" ht="12.75">
      <c r="B1" s="498" t="s">
        <v>56</v>
      </c>
      <c r="C1" s="498"/>
      <c r="D1" s="498"/>
      <c r="E1" s="498" t="s">
        <v>56</v>
      </c>
      <c r="F1" s="498"/>
      <c r="G1" s="498"/>
      <c r="H1" s="498"/>
      <c r="I1" s="498" t="s">
        <v>56</v>
      </c>
      <c r="J1" s="498"/>
      <c r="K1" s="498"/>
      <c r="L1" s="498"/>
      <c r="M1" s="498" t="s">
        <v>56</v>
      </c>
      <c r="N1" s="498"/>
      <c r="O1" s="498"/>
      <c r="P1" s="498"/>
      <c r="Q1" s="498" t="s">
        <v>56</v>
      </c>
      <c r="R1" s="498"/>
      <c r="S1" s="498"/>
      <c r="T1" s="498"/>
      <c r="U1" s="498" t="s">
        <v>56</v>
      </c>
      <c r="V1" s="498"/>
      <c r="W1" s="498"/>
      <c r="X1" s="498"/>
      <c r="Y1" s="498" t="s">
        <v>56</v>
      </c>
      <c r="Z1" s="498"/>
      <c r="AA1" s="498"/>
      <c r="AB1" s="498"/>
      <c r="AC1" s="498" t="s">
        <v>56</v>
      </c>
      <c r="AD1" s="498"/>
      <c r="AE1" s="498"/>
      <c r="AF1" s="498"/>
      <c r="AG1" s="498" t="s">
        <v>56</v>
      </c>
      <c r="AH1" s="498"/>
      <c r="AI1" s="498"/>
    </row>
    <row r="2" spans="2:35" ht="12.75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</row>
    <row r="4" spans="3:4" ht="12.75">
      <c r="C4" s="171" t="s">
        <v>64</v>
      </c>
      <c r="D4" s="172">
        <v>0.08333333333333333</v>
      </c>
    </row>
    <row r="5" spans="3:4" ht="12.75">
      <c r="C5" s="171" t="s">
        <v>65</v>
      </c>
      <c r="D5" s="172">
        <v>0.041666666666666664</v>
      </c>
    </row>
    <row r="6" ht="13.5" thickBot="1"/>
    <row r="7" spans="2:35" ht="13.5" thickBot="1">
      <c r="B7" s="492" t="s">
        <v>0</v>
      </c>
      <c r="C7" s="494" t="s">
        <v>1</v>
      </c>
      <c r="D7" s="490"/>
      <c r="E7" s="215" t="s">
        <v>37</v>
      </c>
      <c r="F7" s="170" t="s">
        <v>73</v>
      </c>
      <c r="G7" s="216" t="s">
        <v>38</v>
      </c>
      <c r="H7" s="169" t="s">
        <v>60</v>
      </c>
      <c r="I7" s="182" t="s">
        <v>38</v>
      </c>
      <c r="J7" s="167" t="s">
        <v>60</v>
      </c>
      <c r="K7" s="184" t="s">
        <v>43</v>
      </c>
      <c r="L7" s="168" t="s">
        <v>59</v>
      </c>
      <c r="M7" s="186" t="s">
        <v>43</v>
      </c>
      <c r="N7" s="165" t="s">
        <v>59</v>
      </c>
      <c r="O7" s="187" t="s">
        <v>44</v>
      </c>
      <c r="P7" s="164" t="s">
        <v>62</v>
      </c>
      <c r="Q7" s="182" t="s">
        <v>44</v>
      </c>
      <c r="R7" s="167" t="s">
        <v>62</v>
      </c>
      <c r="S7" s="184" t="s">
        <v>45</v>
      </c>
      <c r="T7" s="166" t="s">
        <v>61</v>
      </c>
      <c r="U7" s="186" t="s">
        <v>45</v>
      </c>
      <c r="V7" s="165" t="s">
        <v>61</v>
      </c>
      <c r="W7" s="187" t="s">
        <v>46</v>
      </c>
      <c r="X7" s="164" t="s">
        <v>57</v>
      </c>
      <c r="Y7" s="182" t="s">
        <v>46</v>
      </c>
      <c r="Z7" s="167" t="s">
        <v>57</v>
      </c>
      <c r="AA7" s="184" t="s">
        <v>47</v>
      </c>
      <c r="AB7" s="166" t="s">
        <v>76</v>
      </c>
      <c r="AC7" s="186" t="s">
        <v>47</v>
      </c>
      <c r="AD7" s="165" t="s">
        <v>76</v>
      </c>
      <c r="AE7" s="187" t="s">
        <v>48</v>
      </c>
      <c r="AF7" s="164" t="s">
        <v>58</v>
      </c>
      <c r="AG7" s="4" t="s">
        <v>10</v>
      </c>
      <c r="AH7" s="5" t="s">
        <v>11</v>
      </c>
      <c r="AI7" s="6" t="s">
        <v>11</v>
      </c>
    </row>
    <row r="8" spans="2:35" ht="13.5" thickBot="1">
      <c r="B8" s="499"/>
      <c r="C8" s="500"/>
      <c r="D8" s="501"/>
      <c r="E8" s="217" t="s">
        <v>37</v>
      </c>
      <c r="F8" s="218" t="s">
        <v>38</v>
      </c>
      <c r="G8" s="49">
        <v>0.020833333333333332</v>
      </c>
      <c r="H8" s="50" t="s">
        <v>13</v>
      </c>
      <c r="I8" s="183" t="s">
        <v>38</v>
      </c>
      <c r="J8" s="185" t="s">
        <v>43</v>
      </c>
      <c r="K8" s="45">
        <v>0.017361111111111112</v>
      </c>
      <c r="L8" s="46" t="s">
        <v>13</v>
      </c>
      <c r="M8" s="188" t="s">
        <v>43</v>
      </c>
      <c r="N8" s="189" t="s">
        <v>44</v>
      </c>
      <c r="O8" s="55">
        <v>0.017361111111111112</v>
      </c>
      <c r="P8" s="53" t="s">
        <v>13</v>
      </c>
      <c r="Q8" s="183" t="s">
        <v>44</v>
      </c>
      <c r="R8" s="185" t="s">
        <v>45</v>
      </c>
      <c r="S8" s="45">
        <v>0.013888888888888888</v>
      </c>
      <c r="T8" s="46" t="s">
        <v>13</v>
      </c>
      <c r="U8" s="190" t="s">
        <v>45</v>
      </c>
      <c r="V8" s="191" t="s">
        <v>46</v>
      </c>
      <c r="W8" s="54">
        <v>0.04861111111111111</v>
      </c>
      <c r="X8" s="12" t="s">
        <v>13</v>
      </c>
      <c r="Y8" s="183" t="s">
        <v>46</v>
      </c>
      <c r="Z8" s="185" t="s">
        <v>47</v>
      </c>
      <c r="AA8" s="45">
        <v>0.010416666666666666</v>
      </c>
      <c r="AB8" s="46" t="s">
        <v>13</v>
      </c>
      <c r="AC8" s="190" t="s">
        <v>47</v>
      </c>
      <c r="AD8" s="191" t="s">
        <v>48</v>
      </c>
      <c r="AE8" s="54">
        <v>0.013888888888888888</v>
      </c>
      <c r="AF8" s="12" t="s">
        <v>13</v>
      </c>
      <c r="AG8" s="8" t="s">
        <v>14</v>
      </c>
      <c r="AH8" s="9" t="s">
        <v>15</v>
      </c>
      <c r="AI8" s="7" t="s">
        <v>16</v>
      </c>
    </row>
    <row r="9" spans="1:35" ht="12.75">
      <c r="A9" s="173">
        <v>1</v>
      </c>
      <c r="B9" s="13">
        <v>3</v>
      </c>
      <c r="C9" s="14" t="s">
        <v>80</v>
      </c>
      <c r="D9" s="15" t="s">
        <v>81</v>
      </c>
      <c r="E9" s="56">
        <v>0.3125</v>
      </c>
      <c r="F9" s="57">
        <v>0.3368055555555556</v>
      </c>
      <c r="G9" s="57">
        <f>+F9-E9</f>
        <v>0.02430555555555558</v>
      </c>
      <c r="H9" s="58">
        <f>+ABS(G9-$G$8)</f>
        <v>0.003472222222222248</v>
      </c>
      <c r="I9" s="59">
        <v>0.34097222222222223</v>
      </c>
      <c r="J9" s="60">
        <v>0.3614699074074074</v>
      </c>
      <c r="K9" s="60">
        <f>+J9-I9</f>
        <v>0.020497685185185188</v>
      </c>
      <c r="L9" s="61">
        <f>+ABS(K9-$K$8)</f>
        <v>0.0031365740740740763</v>
      </c>
      <c r="M9" s="62">
        <v>0.3611111111111111</v>
      </c>
      <c r="N9" s="63">
        <v>0.37847222222222227</v>
      </c>
      <c r="O9" s="57">
        <f>+N9-M9</f>
        <v>0.01736111111111116</v>
      </c>
      <c r="P9" s="58">
        <f>+ABS(O9-$O$8)</f>
        <v>4.85722573273506E-17</v>
      </c>
      <c r="Q9" s="59">
        <v>0.3819444444444444</v>
      </c>
      <c r="R9" s="60">
        <v>0.3997337962962963</v>
      </c>
      <c r="S9" s="60">
        <f>+R9-Q9</f>
        <v>0.017789351851851876</v>
      </c>
      <c r="T9" s="61">
        <f>+ABS(S9-$S$8)</f>
        <v>0.0039004629629629875</v>
      </c>
      <c r="U9" s="56">
        <v>0.3993055555555556</v>
      </c>
      <c r="V9" s="57">
        <v>0.4479166666666667</v>
      </c>
      <c r="W9" s="57">
        <f>+V9-U9</f>
        <v>0.048611111111111105</v>
      </c>
      <c r="X9" s="58">
        <f>+ABS(W9-$W$8)</f>
        <v>6.938893903907228E-18</v>
      </c>
      <c r="Y9" s="59">
        <v>0.4513888888888889</v>
      </c>
      <c r="Z9" s="60">
        <v>0.46501157407407406</v>
      </c>
      <c r="AA9" s="60">
        <f>+Z9-Y9</f>
        <v>0.013622685185185168</v>
      </c>
      <c r="AB9" s="61">
        <f>+ABS(AA9-$AA$8)</f>
        <v>0.003206018518518502</v>
      </c>
      <c r="AC9" s="56">
        <v>0.46458333333333335</v>
      </c>
      <c r="AD9" s="57">
        <v>0.4784722222222222</v>
      </c>
      <c r="AE9" s="57">
        <f>+AD9-AC9</f>
        <v>0.01388888888888884</v>
      </c>
      <c r="AF9" s="67">
        <f>+ABS(AE9-$AE$8)</f>
        <v>4.85722573273506E-17</v>
      </c>
      <c r="AG9" s="68"/>
      <c r="AH9" s="69">
        <f>+G9+K9+O9+S9+W9+AA9+AE9</f>
        <v>0.15607638888888892</v>
      </c>
      <c r="AI9" s="69">
        <f>+H9+L9+P9+T9+X9+AB9+AF9+AG9</f>
        <v>0.013715277777777918</v>
      </c>
    </row>
    <row r="10" spans="1:35" ht="12.75">
      <c r="A10" s="173">
        <v>2</v>
      </c>
      <c r="B10" s="16">
        <v>1</v>
      </c>
      <c r="C10" s="17" t="s">
        <v>89</v>
      </c>
      <c r="D10" s="18" t="s">
        <v>90</v>
      </c>
      <c r="E10" s="70">
        <v>0.31527777777777777</v>
      </c>
      <c r="F10" s="71">
        <v>0.3361111111111111</v>
      </c>
      <c r="G10" s="71">
        <f>+F10-E10</f>
        <v>0.020833333333333315</v>
      </c>
      <c r="H10" s="72">
        <f aca="true" t="shared" si="0" ref="H10:H20">+ABS(G10-$G$8)</f>
        <v>1.734723475976807E-17</v>
      </c>
      <c r="I10" s="73">
        <v>0.33958333333333335</v>
      </c>
      <c r="J10" s="74">
        <v>0.3655787037037037</v>
      </c>
      <c r="K10" s="74">
        <f>+J10-I10</f>
        <v>0.025995370370370363</v>
      </c>
      <c r="L10" s="75">
        <f aca="true" t="shared" si="1" ref="L10:L20">+ABS(K10-$K$8)</f>
        <v>0.008634259259259251</v>
      </c>
      <c r="M10" s="76">
        <v>0.3652777777777778</v>
      </c>
      <c r="N10" s="77">
        <v>0.3826388888888889</v>
      </c>
      <c r="O10" s="71">
        <f>+N10-M10</f>
        <v>0.017361111111111105</v>
      </c>
      <c r="P10" s="72">
        <f aca="true" t="shared" si="2" ref="P10:P21">+ABS(O10-$O$8)</f>
        <v>6.938893903907228E-18</v>
      </c>
      <c r="Q10" s="73">
        <v>0.3861111111111111</v>
      </c>
      <c r="R10" s="74">
        <v>0.40828703703703706</v>
      </c>
      <c r="S10" s="74">
        <f>+R10-Q10</f>
        <v>0.022175925925925932</v>
      </c>
      <c r="T10" s="75">
        <f aca="true" t="shared" si="3" ref="T10:T20">+ABS(S10-$S$8)</f>
        <v>0.008287037037037044</v>
      </c>
      <c r="U10" s="70">
        <v>0.4076388888888889</v>
      </c>
      <c r="V10" s="71">
        <v>0.45625</v>
      </c>
      <c r="W10" s="71">
        <f>+V10-U10</f>
        <v>0.048611111111111105</v>
      </c>
      <c r="X10" s="72">
        <f aca="true" t="shared" si="4" ref="X10:X20">+ABS(W10-$W$8)</f>
        <v>6.938893903907228E-18</v>
      </c>
      <c r="Y10" s="73">
        <v>0.4597222222222222</v>
      </c>
      <c r="Z10" s="74">
        <v>0.47672453703703704</v>
      </c>
      <c r="AA10" s="74">
        <f>+Z10-Y10</f>
        <v>0.017002314814814845</v>
      </c>
      <c r="AB10" s="75">
        <f aca="true" t="shared" si="5" ref="AB10:AB20">+ABS(AA10-$AA$8)</f>
        <v>0.006585648148148179</v>
      </c>
      <c r="AC10" s="70">
        <v>0.4763888888888889</v>
      </c>
      <c r="AD10" s="71">
        <v>0.48680555555555555</v>
      </c>
      <c r="AE10" s="71">
        <f>+AD10-AC10</f>
        <v>0.01041666666666663</v>
      </c>
      <c r="AF10" s="330">
        <v>0.006944444444444444</v>
      </c>
      <c r="AG10" s="81"/>
      <c r="AH10" s="82">
        <f>+G10+K10+O10+S10+W10+AA10+AE10</f>
        <v>0.1623958333333333</v>
      </c>
      <c r="AI10" s="82">
        <f>+H10+L10+P10+T10+X10+AB10+AF10+AG10</f>
        <v>0.030451388888888948</v>
      </c>
    </row>
    <row r="11" spans="1:35" ht="12.75">
      <c r="A11" s="173">
        <v>3</v>
      </c>
      <c r="B11" s="16">
        <v>11</v>
      </c>
      <c r="C11" s="17" t="s">
        <v>104</v>
      </c>
      <c r="D11" s="18" t="s">
        <v>99</v>
      </c>
      <c r="E11" s="331" t="s">
        <v>169</v>
      </c>
      <c r="F11" s="332" t="s">
        <v>169</v>
      </c>
      <c r="G11" s="148"/>
      <c r="H11" s="149"/>
      <c r="I11" s="150"/>
      <c r="J11" s="114"/>
      <c r="K11" s="114"/>
      <c r="L11" s="115"/>
      <c r="M11" s="151"/>
      <c r="N11" s="152"/>
      <c r="O11" s="148"/>
      <c r="P11" s="149"/>
      <c r="Q11" s="150"/>
      <c r="R11" s="114"/>
      <c r="S11" s="114"/>
      <c r="T11" s="115"/>
      <c r="U11" s="147"/>
      <c r="V11" s="148"/>
      <c r="W11" s="148"/>
      <c r="X11" s="149"/>
      <c r="Y11" s="150"/>
      <c r="Z11" s="114"/>
      <c r="AA11" s="114"/>
      <c r="AB11" s="115"/>
      <c r="AC11" s="331"/>
      <c r="AD11" s="332"/>
      <c r="AE11" s="148"/>
      <c r="AF11" s="153"/>
      <c r="AG11" s="333" t="s">
        <v>170</v>
      </c>
      <c r="AH11" s="334" t="s">
        <v>170</v>
      </c>
      <c r="AI11" s="334" t="s">
        <v>170</v>
      </c>
    </row>
    <row r="12" spans="1:35" ht="12.75">
      <c r="A12" s="173">
        <v>4</v>
      </c>
      <c r="B12" s="16">
        <v>2</v>
      </c>
      <c r="C12" s="17" t="s">
        <v>106</v>
      </c>
      <c r="D12" s="155" t="s">
        <v>107</v>
      </c>
      <c r="E12" s="70">
        <v>0.3138888888888889</v>
      </c>
      <c r="F12" s="84">
        <v>0.3347222222222222</v>
      </c>
      <c r="G12" s="148">
        <f aca="true" t="shared" si="6" ref="G12:G20">+F12-E12</f>
        <v>0.020833333333333315</v>
      </c>
      <c r="H12" s="149">
        <f t="shared" si="0"/>
        <v>1.734723475976807E-17</v>
      </c>
      <c r="I12" s="83">
        <v>0.33819444444444446</v>
      </c>
      <c r="J12" s="84">
        <v>0.35953703703703704</v>
      </c>
      <c r="K12" s="114">
        <f aca="true" t="shared" si="7" ref="K12:K20">+J12-I12</f>
        <v>0.02134259259259258</v>
      </c>
      <c r="L12" s="115">
        <f t="shared" si="1"/>
        <v>0.003981481481481468</v>
      </c>
      <c r="M12" s="70">
        <v>0.3590277777777778</v>
      </c>
      <c r="N12" s="71">
        <v>0.3763888888888889</v>
      </c>
      <c r="O12" s="148">
        <f aca="true" t="shared" si="8" ref="O12:O20">+N12-M12</f>
        <v>0.017361111111111105</v>
      </c>
      <c r="P12" s="149">
        <f t="shared" si="2"/>
        <v>6.938893903907228E-18</v>
      </c>
      <c r="Q12" s="73">
        <v>0.37986111111111115</v>
      </c>
      <c r="R12" s="84">
        <v>0.3984837962962963</v>
      </c>
      <c r="S12" s="114">
        <f aca="true" t="shared" si="9" ref="S12:S20">+R12-Q12</f>
        <v>0.018622685185185173</v>
      </c>
      <c r="T12" s="115">
        <f t="shared" si="3"/>
        <v>0.004733796296296285</v>
      </c>
      <c r="U12" s="70">
        <v>0.3979166666666667</v>
      </c>
      <c r="V12" s="71">
        <v>0.4465277777777778</v>
      </c>
      <c r="W12" s="148">
        <f aca="true" t="shared" si="10" ref="W12:W20">+V12-U12</f>
        <v>0.048611111111111105</v>
      </c>
      <c r="X12" s="149">
        <f t="shared" si="4"/>
        <v>6.938893903907228E-18</v>
      </c>
      <c r="Y12" s="73">
        <v>0.45</v>
      </c>
      <c r="Z12" s="84">
        <v>0.4672569444444445</v>
      </c>
      <c r="AA12" s="114">
        <f aca="true" t="shared" si="11" ref="AA12:AA20">+Z12-Y12</f>
        <v>0.017256944444444478</v>
      </c>
      <c r="AB12" s="115">
        <f t="shared" si="5"/>
        <v>0.006840277777777811</v>
      </c>
      <c r="AC12" s="70">
        <v>0.4666666666666666</v>
      </c>
      <c r="AD12" s="71">
        <v>0.48055555555555557</v>
      </c>
      <c r="AE12" s="148">
        <f aca="true" t="shared" si="12" ref="AE12:AE20">+AD12-AC12</f>
        <v>0.01388888888888895</v>
      </c>
      <c r="AF12" s="153">
        <f aca="true" t="shared" si="13" ref="AF12:AF20">+ABS(AE12-$AE$8)</f>
        <v>6.245004513516506E-17</v>
      </c>
      <c r="AG12" s="144"/>
      <c r="AH12" s="154">
        <f aca="true" t="shared" si="14" ref="AH12:AH20">+G12+K12+O12+S12+W12+AA12+AE12</f>
        <v>0.1579166666666667</v>
      </c>
      <c r="AI12" s="154">
        <f aca="true" t="shared" si="15" ref="AI12:AI20">+H12+L12+P12+T12+X12+AB12+AF12+AG12</f>
        <v>0.015555555555555657</v>
      </c>
    </row>
    <row r="13" spans="1:35" ht="12.75">
      <c r="A13" s="173">
        <v>5</v>
      </c>
      <c r="B13" s="19">
        <v>16</v>
      </c>
      <c r="C13" s="20" t="s">
        <v>109</v>
      </c>
      <c r="D13" s="474" t="s">
        <v>181</v>
      </c>
      <c r="E13" s="70">
        <v>0.325</v>
      </c>
      <c r="F13" s="71">
        <v>0.3458333333333334</v>
      </c>
      <c r="G13" s="148">
        <f t="shared" si="6"/>
        <v>0.02083333333333337</v>
      </c>
      <c r="H13" s="149">
        <f t="shared" si="0"/>
        <v>3.8163916471489756E-17</v>
      </c>
      <c r="I13" s="85"/>
      <c r="J13" s="84"/>
      <c r="K13" s="114">
        <f t="shared" si="7"/>
        <v>0</v>
      </c>
      <c r="L13" s="115">
        <f t="shared" si="1"/>
        <v>0.017361111111111112</v>
      </c>
      <c r="M13" s="76"/>
      <c r="N13" s="77"/>
      <c r="O13" s="148">
        <f t="shared" si="8"/>
        <v>0</v>
      </c>
      <c r="P13" s="149">
        <f t="shared" si="2"/>
        <v>0.017361111111111112</v>
      </c>
      <c r="Q13" s="73"/>
      <c r="R13" s="74"/>
      <c r="S13" s="114">
        <f t="shared" si="9"/>
        <v>0</v>
      </c>
      <c r="T13" s="115">
        <f t="shared" si="3"/>
        <v>0.013888888888888888</v>
      </c>
      <c r="U13" s="70"/>
      <c r="V13" s="71"/>
      <c r="W13" s="148">
        <f t="shared" si="10"/>
        <v>0</v>
      </c>
      <c r="X13" s="149">
        <f t="shared" si="4"/>
        <v>0.04861111111111111</v>
      </c>
      <c r="Y13" s="73"/>
      <c r="Z13" s="74"/>
      <c r="AA13" s="114">
        <f t="shared" si="11"/>
        <v>0</v>
      </c>
      <c r="AB13" s="115">
        <f t="shared" si="5"/>
        <v>0.010416666666666666</v>
      </c>
      <c r="AC13" s="70"/>
      <c r="AD13" s="71"/>
      <c r="AE13" s="148">
        <f t="shared" si="12"/>
        <v>0</v>
      </c>
      <c r="AF13" s="153">
        <f t="shared" si="13"/>
        <v>0.013888888888888888</v>
      </c>
      <c r="AG13" s="86">
        <v>0.4166666666666667</v>
      </c>
      <c r="AH13" s="154">
        <f t="shared" si="14"/>
        <v>0.02083333333333337</v>
      </c>
      <c r="AI13" s="154">
        <f t="shared" si="15"/>
        <v>0.5381944444444445</v>
      </c>
    </row>
    <row r="14" spans="1:35" ht="12.75">
      <c r="A14" s="173">
        <v>6</v>
      </c>
      <c r="B14" s="19">
        <v>22</v>
      </c>
      <c r="C14" s="20" t="s">
        <v>115</v>
      </c>
      <c r="D14" s="156" t="s">
        <v>116</v>
      </c>
      <c r="E14" s="335" t="s">
        <v>169</v>
      </c>
      <c r="F14" s="336" t="s">
        <v>169</v>
      </c>
      <c r="G14" s="148"/>
      <c r="H14" s="149"/>
      <c r="I14" s="142"/>
      <c r="J14" s="143"/>
      <c r="K14" s="114"/>
      <c r="L14" s="115"/>
      <c r="M14" s="142"/>
      <c r="N14" s="143"/>
      <c r="O14" s="148"/>
      <c r="P14" s="149"/>
      <c r="Q14" s="142"/>
      <c r="R14" s="143"/>
      <c r="S14" s="114"/>
      <c r="T14" s="115"/>
      <c r="U14" s="142"/>
      <c r="V14" s="143"/>
      <c r="W14" s="148"/>
      <c r="X14" s="149"/>
      <c r="Y14" s="142"/>
      <c r="Z14" s="143"/>
      <c r="AA14" s="114"/>
      <c r="AB14" s="115"/>
      <c r="AC14" s="142"/>
      <c r="AD14" s="143"/>
      <c r="AE14" s="148"/>
      <c r="AF14" s="153"/>
      <c r="AG14" s="337" t="s">
        <v>170</v>
      </c>
      <c r="AH14" s="334" t="s">
        <v>170</v>
      </c>
      <c r="AI14" s="334" t="s">
        <v>170</v>
      </c>
    </row>
    <row r="15" spans="1:35" ht="12.75">
      <c r="A15" s="173">
        <v>7</v>
      </c>
      <c r="B15" s="16">
        <v>18</v>
      </c>
      <c r="C15" s="17" t="s">
        <v>159</v>
      </c>
      <c r="D15" s="155" t="s">
        <v>160</v>
      </c>
      <c r="E15" s="338" t="s">
        <v>169</v>
      </c>
      <c r="F15" s="339" t="s">
        <v>169</v>
      </c>
      <c r="G15" s="148"/>
      <c r="H15" s="149"/>
      <c r="I15" s="14"/>
      <c r="J15" s="15"/>
      <c r="K15" s="114"/>
      <c r="L15" s="115"/>
      <c r="M15" s="14"/>
      <c r="N15" s="15"/>
      <c r="O15" s="148"/>
      <c r="P15" s="149"/>
      <c r="Q15" s="14"/>
      <c r="R15" s="15"/>
      <c r="S15" s="114"/>
      <c r="T15" s="115"/>
      <c r="U15" s="14"/>
      <c r="V15" s="15"/>
      <c r="W15" s="148"/>
      <c r="X15" s="149"/>
      <c r="Y15" s="14"/>
      <c r="Z15" s="15"/>
      <c r="AA15" s="114"/>
      <c r="AB15" s="115"/>
      <c r="AC15" s="14"/>
      <c r="AD15" s="15"/>
      <c r="AE15" s="148"/>
      <c r="AF15" s="153"/>
      <c r="AG15" s="340" t="s">
        <v>170</v>
      </c>
      <c r="AH15" s="334" t="s">
        <v>170</v>
      </c>
      <c r="AI15" s="334" t="s">
        <v>170</v>
      </c>
    </row>
    <row r="16" spans="1:35" ht="12.75">
      <c r="A16" s="173">
        <v>8</v>
      </c>
      <c r="B16" s="16">
        <v>13</v>
      </c>
      <c r="C16" s="17" t="s">
        <v>165</v>
      </c>
      <c r="D16" s="155" t="s">
        <v>166</v>
      </c>
      <c r="E16" s="70">
        <v>0.31805555555555554</v>
      </c>
      <c r="F16" s="71">
        <v>0.33888888888888885</v>
      </c>
      <c r="G16" s="148">
        <f t="shared" si="6"/>
        <v>0.020833333333333315</v>
      </c>
      <c r="H16" s="149">
        <f t="shared" si="0"/>
        <v>1.734723475976807E-17</v>
      </c>
      <c r="I16" s="83">
        <v>0.34375</v>
      </c>
      <c r="J16" s="84">
        <v>0.3730902777777778</v>
      </c>
      <c r="K16" s="114">
        <f t="shared" si="7"/>
        <v>0.029340277777777812</v>
      </c>
      <c r="L16" s="115">
        <f t="shared" si="1"/>
        <v>0.0119791666666667</v>
      </c>
      <c r="M16" s="76">
        <v>0.3729166666666666</v>
      </c>
      <c r="N16" s="77">
        <v>0.3902777777777778</v>
      </c>
      <c r="O16" s="148">
        <f t="shared" si="8"/>
        <v>0.01736111111111116</v>
      </c>
      <c r="P16" s="149">
        <f t="shared" si="2"/>
        <v>4.85722573273506E-17</v>
      </c>
      <c r="Q16" s="73">
        <v>0.39375</v>
      </c>
      <c r="R16" s="74">
        <v>0.4223148148148148</v>
      </c>
      <c r="S16" s="114">
        <f t="shared" si="9"/>
        <v>0.02856481481481482</v>
      </c>
      <c r="T16" s="115">
        <f t="shared" si="3"/>
        <v>0.014675925925925933</v>
      </c>
      <c r="U16" s="70">
        <v>0.4222222222222222</v>
      </c>
      <c r="V16" s="71">
        <v>0.4708333333333334</v>
      </c>
      <c r="W16" s="148">
        <f t="shared" si="10"/>
        <v>0.04861111111111116</v>
      </c>
      <c r="X16" s="149">
        <f t="shared" si="4"/>
        <v>4.85722573273506E-17</v>
      </c>
      <c r="Y16" s="73">
        <v>0.47430555555555554</v>
      </c>
      <c r="Z16" s="74">
        <v>0.49425925925925923</v>
      </c>
      <c r="AA16" s="114">
        <f t="shared" si="11"/>
        <v>0.019953703703703696</v>
      </c>
      <c r="AB16" s="115">
        <f t="shared" si="5"/>
        <v>0.00953703703703703</v>
      </c>
      <c r="AC16" s="70">
        <v>0.49374999999999997</v>
      </c>
      <c r="AD16" s="71">
        <v>0.5076388888888889</v>
      </c>
      <c r="AE16" s="148">
        <f t="shared" si="12"/>
        <v>0.013888888888888895</v>
      </c>
      <c r="AF16" s="153">
        <f t="shared" si="13"/>
        <v>6.938893903907228E-18</v>
      </c>
      <c r="AG16" s="86"/>
      <c r="AH16" s="154">
        <f t="shared" si="14"/>
        <v>0.17855324074074086</v>
      </c>
      <c r="AI16" s="154">
        <f t="shared" si="15"/>
        <v>0.03619212962962978</v>
      </c>
    </row>
    <row r="17" spans="1:35" ht="12.75">
      <c r="A17" s="173">
        <v>9</v>
      </c>
      <c r="B17" s="16">
        <v>12</v>
      </c>
      <c r="C17" s="17" t="s">
        <v>119</v>
      </c>
      <c r="D17" s="155" t="s">
        <v>120</v>
      </c>
      <c r="E17" s="70">
        <v>0.3236111111111111</v>
      </c>
      <c r="F17" s="71">
        <v>0.3444444444444445</v>
      </c>
      <c r="G17" s="148">
        <f t="shared" si="6"/>
        <v>0.02083333333333337</v>
      </c>
      <c r="H17" s="149">
        <f t="shared" si="0"/>
        <v>3.8163916471489756E-17</v>
      </c>
      <c r="I17" s="83">
        <v>0.34930555555555554</v>
      </c>
      <c r="J17" s="84">
        <v>0.3829282407407408</v>
      </c>
      <c r="K17" s="114">
        <f t="shared" si="7"/>
        <v>0.03362268518518524</v>
      </c>
      <c r="L17" s="115">
        <f t="shared" si="1"/>
        <v>0.01626157407407413</v>
      </c>
      <c r="M17" s="76">
        <v>0.3826388888888889</v>
      </c>
      <c r="N17" s="77">
        <v>0.4041666666666666</v>
      </c>
      <c r="O17" s="148">
        <f t="shared" si="8"/>
        <v>0.0215277777777777</v>
      </c>
      <c r="P17" s="149">
        <f t="shared" si="2"/>
        <v>0.004166666666666589</v>
      </c>
      <c r="Q17" s="73">
        <v>0.4076388888888889</v>
      </c>
      <c r="R17" s="74">
        <v>0.4404166666666667</v>
      </c>
      <c r="S17" s="114">
        <f t="shared" si="9"/>
        <v>0.032777777777777795</v>
      </c>
      <c r="T17" s="115">
        <f t="shared" si="3"/>
        <v>0.018888888888888906</v>
      </c>
      <c r="U17" s="70">
        <v>0.44027777777777777</v>
      </c>
      <c r="V17" s="71">
        <v>0.4888888888888889</v>
      </c>
      <c r="W17" s="148">
        <f t="shared" si="10"/>
        <v>0.048611111111111105</v>
      </c>
      <c r="X17" s="149">
        <f t="shared" si="4"/>
        <v>6.938893903907228E-18</v>
      </c>
      <c r="Y17" s="73">
        <v>0.4923611111111111</v>
      </c>
      <c r="Z17" s="74">
        <v>0.5148611111111111</v>
      </c>
      <c r="AA17" s="114">
        <f t="shared" si="11"/>
        <v>0.02250000000000002</v>
      </c>
      <c r="AB17" s="115">
        <f t="shared" si="5"/>
        <v>0.012083333333333354</v>
      </c>
      <c r="AC17" s="70">
        <v>0.5145833333333333</v>
      </c>
      <c r="AD17" s="71">
        <v>0.5284722222222222</v>
      </c>
      <c r="AE17" s="148">
        <f t="shared" si="12"/>
        <v>0.01388888888888895</v>
      </c>
      <c r="AF17" s="153">
        <f t="shared" si="13"/>
        <v>6.245004513516506E-17</v>
      </c>
      <c r="AG17" s="86"/>
      <c r="AH17" s="154">
        <f t="shared" si="14"/>
        <v>0.19376157407407418</v>
      </c>
      <c r="AI17" s="154">
        <f t="shared" si="15"/>
        <v>0.051400462962963085</v>
      </c>
    </row>
    <row r="18" spans="1:35" ht="12.75">
      <c r="A18" s="173">
        <v>10</v>
      </c>
      <c r="B18" s="16">
        <v>5</v>
      </c>
      <c r="C18" s="17" t="s">
        <v>124</v>
      </c>
      <c r="D18" s="155" t="s">
        <v>125</v>
      </c>
      <c r="E18" s="70">
        <v>0.3194444444444445</v>
      </c>
      <c r="F18" s="71">
        <v>0.34027777777777773</v>
      </c>
      <c r="G18" s="148">
        <f t="shared" si="6"/>
        <v>0.02083333333333326</v>
      </c>
      <c r="H18" s="149">
        <f t="shared" si="0"/>
        <v>7.28583859910259E-17</v>
      </c>
      <c r="I18" s="83">
        <v>0.3451388888888889</v>
      </c>
      <c r="J18" s="84">
        <v>0.37615740740740744</v>
      </c>
      <c r="K18" s="114">
        <f t="shared" si="7"/>
        <v>0.031018518518518556</v>
      </c>
      <c r="L18" s="115">
        <f t="shared" si="1"/>
        <v>0.013657407407407444</v>
      </c>
      <c r="M18" s="70">
        <v>0.3756944444444445</v>
      </c>
      <c r="N18" s="71">
        <v>0.39305555555555555</v>
      </c>
      <c r="O18" s="148">
        <f t="shared" si="8"/>
        <v>0.01736111111111105</v>
      </c>
      <c r="P18" s="149">
        <f t="shared" si="2"/>
        <v>6.245004513516506E-17</v>
      </c>
      <c r="Q18" s="73">
        <v>0.3965277777777778</v>
      </c>
      <c r="R18" s="84">
        <v>0.44927083333333334</v>
      </c>
      <c r="S18" s="114">
        <f t="shared" si="9"/>
        <v>0.05274305555555553</v>
      </c>
      <c r="T18" s="115">
        <f t="shared" si="3"/>
        <v>0.03885416666666664</v>
      </c>
      <c r="U18" s="70">
        <v>0.4486111111111111</v>
      </c>
      <c r="V18" s="71">
        <v>0.49722222222222223</v>
      </c>
      <c r="W18" s="148">
        <f t="shared" si="10"/>
        <v>0.048611111111111105</v>
      </c>
      <c r="X18" s="149">
        <f t="shared" si="4"/>
        <v>6.938893903907228E-18</v>
      </c>
      <c r="Y18" s="73">
        <v>0.5006944444444444</v>
      </c>
      <c r="Z18" s="84">
        <v>0.5205555555555555</v>
      </c>
      <c r="AA18" s="114">
        <f t="shared" si="11"/>
        <v>0.019861111111111107</v>
      </c>
      <c r="AB18" s="115">
        <f t="shared" si="5"/>
        <v>0.009444444444444441</v>
      </c>
      <c r="AC18" s="70">
        <v>0.5201388888888888</v>
      </c>
      <c r="AD18" s="71">
        <v>0.5347222222222222</v>
      </c>
      <c r="AE18" s="148">
        <f t="shared" si="12"/>
        <v>0.014583333333333393</v>
      </c>
      <c r="AF18" s="153">
        <f t="shared" si="13"/>
        <v>0.0006944444444445044</v>
      </c>
      <c r="AG18" s="144"/>
      <c r="AH18" s="154">
        <f t="shared" si="14"/>
        <v>0.205011574074074</v>
      </c>
      <c r="AI18" s="154">
        <f t="shared" si="15"/>
        <v>0.06265046296296317</v>
      </c>
    </row>
    <row r="19" spans="1:35" ht="12.75">
      <c r="A19" s="173">
        <v>11</v>
      </c>
      <c r="B19" s="158">
        <v>10</v>
      </c>
      <c r="C19" s="142" t="s">
        <v>130</v>
      </c>
      <c r="D19" s="143" t="s">
        <v>131</v>
      </c>
      <c r="E19" s="70">
        <v>0.31666666666666665</v>
      </c>
      <c r="F19" s="71">
        <v>0.33749999999999997</v>
      </c>
      <c r="G19" s="148">
        <f t="shared" si="6"/>
        <v>0.020833333333333315</v>
      </c>
      <c r="H19" s="149">
        <f t="shared" si="0"/>
        <v>1.734723475976807E-17</v>
      </c>
      <c r="I19" s="83">
        <v>0.3423611111111111</v>
      </c>
      <c r="J19" s="84">
        <v>0.3783564814814815</v>
      </c>
      <c r="K19" s="114">
        <f t="shared" si="7"/>
        <v>0.03599537037037037</v>
      </c>
      <c r="L19" s="115">
        <f t="shared" si="1"/>
        <v>0.01863425925925926</v>
      </c>
      <c r="M19" s="76">
        <v>0.37777777777777777</v>
      </c>
      <c r="N19" s="77">
        <v>0.3951388888888889</v>
      </c>
      <c r="O19" s="148">
        <f t="shared" si="8"/>
        <v>0.017361111111111105</v>
      </c>
      <c r="P19" s="149">
        <f t="shared" si="2"/>
        <v>6.938893903907228E-18</v>
      </c>
      <c r="Q19" s="73">
        <v>0.3986111111111111</v>
      </c>
      <c r="R19" s="74">
        <v>0.42809027777777775</v>
      </c>
      <c r="S19" s="114">
        <f t="shared" si="9"/>
        <v>0.029479166666666667</v>
      </c>
      <c r="T19" s="115">
        <f t="shared" si="3"/>
        <v>0.01559027777777778</v>
      </c>
      <c r="U19" s="70">
        <v>0.4277777777777778</v>
      </c>
      <c r="V19" s="71">
        <v>0.4763888888888889</v>
      </c>
      <c r="W19" s="148">
        <f t="shared" si="10"/>
        <v>0.048611111111111105</v>
      </c>
      <c r="X19" s="149">
        <f t="shared" si="4"/>
        <v>6.938893903907228E-18</v>
      </c>
      <c r="Y19" s="73">
        <v>0.4798611111111111</v>
      </c>
      <c r="Z19" s="74">
        <v>0.5001041666666667</v>
      </c>
      <c r="AA19" s="114">
        <f t="shared" si="11"/>
        <v>0.020243055555555556</v>
      </c>
      <c r="AB19" s="115">
        <f t="shared" si="5"/>
        <v>0.00982638888888889</v>
      </c>
      <c r="AC19" s="70">
        <v>0.5</v>
      </c>
      <c r="AD19" s="71">
        <v>0.513888888888889</v>
      </c>
      <c r="AE19" s="148">
        <f t="shared" si="12"/>
        <v>0.01388888888888895</v>
      </c>
      <c r="AF19" s="153">
        <f t="shared" si="13"/>
        <v>6.245004513516506E-17</v>
      </c>
      <c r="AG19" s="86"/>
      <c r="AH19" s="154">
        <f t="shared" si="14"/>
        <v>0.18641203703703707</v>
      </c>
      <c r="AI19" s="154">
        <f t="shared" si="15"/>
        <v>0.04405092592592603</v>
      </c>
    </row>
    <row r="20" spans="1:35" ht="12.75">
      <c r="A20" s="173">
        <v>12</v>
      </c>
      <c r="B20" s="16">
        <v>15</v>
      </c>
      <c r="C20" s="20" t="s">
        <v>136</v>
      </c>
      <c r="D20" s="159" t="s">
        <v>137</v>
      </c>
      <c r="E20" s="70">
        <v>0.32083333333333336</v>
      </c>
      <c r="F20" s="71">
        <v>0.3416666666666666</v>
      </c>
      <c r="G20" s="148">
        <f t="shared" si="6"/>
        <v>0.02083333333333326</v>
      </c>
      <c r="H20" s="149">
        <f t="shared" si="0"/>
        <v>7.28583859910259E-17</v>
      </c>
      <c r="I20" s="83">
        <v>0.34652777777777777</v>
      </c>
      <c r="J20" s="84">
        <v>0.379212962962963</v>
      </c>
      <c r="K20" s="114">
        <f t="shared" si="7"/>
        <v>0.032685185185185206</v>
      </c>
      <c r="L20" s="115">
        <f t="shared" si="1"/>
        <v>0.015324074074074094</v>
      </c>
      <c r="M20" s="76">
        <v>0.37916666666666665</v>
      </c>
      <c r="N20" s="77">
        <v>0.3965277777777778</v>
      </c>
      <c r="O20" s="148">
        <f t="shared" si="8"/>
        <v>0.01736111111111116</v>
      </c>
      <c r="P20" s="149">
        <f t="shared" si="2"/>
        <v>4.85722573273506E-17</v>
      </c>
      <c r="Q20" s="73">
        <v>0.39999999999999997</v>
      </c>
      <c r="R20" s="74">
        <v>0.4285069444444445</v>
      </c>
      <c r="S20" s="114">
        <f t="shared" si="9"/>
        <v>0.028506944444444515</v>
      </c>
      <c r="T20" s="115">
        <f t="shared" si="3"/>
        <v>0.014618055555555627</v>
      </c>
      <c r="U20" s="70">
        <v>0.4284722222222222</v>
      </c>
      <c r="V20" s="71">
        <v>0.4770833333333333</v>
      </c>
      <c r="W20" s="148">
        <f t="shared" si="10"/>
        <v>0.048611111111111105</v>
      </c>
      <c r="X20" s="149">
        <f t="shared" si="4"/>
        <v>6.938893903907228E-18</v>
      </c>
      <c r="Y20" s="73">
        <v>0.48125</v>
      </c>
      <c r="Z20" s="74">
        <v>0.5017592592592592</v>
      </c>
      <c r="AA20" s="114">
        <f t="shared" si="11"/>
        <v>0.020509259259259227</v>
      </c>
      <c r="AB20" s="115">
        <f t="shared" si="5"/>
        <v>0.010092592592592561</v>
      </c>
      <c r="AC20" s="70">
        <v>0.5013888888888889</v>
      </c>
      <c r="AD20" s="71">
        <v>0.5152777777777778</v>
      </c>
      <c r="AE20" s="148">
        <f t="shared" si="12"/>
        <v>0.01388888888888895</v>
      </c>
      <c r="AF20" s="153">
        <f t="shared" si="13"/>
        <v>6.245004513516506E-17</v>
      </c>
      <c r="AG20" s="86"/>
      <c r="AH20" s="154">
        <f t="shared" si="14"/>
        <v>0.18239583333333342</v>
      </c>
      <c r="AI20" s="154">
        <f t="shared" si="15"/>
        <v>0.04003472222222247</v>
      </c>
    </row>
    <row r="21" spans="1:35" ht="12.75">
      <c r="A21" s="173">
        <v>13</v>
      </c>
      <c r="B21" s="16">
        <v>17</v>
      </c>
      <c r="C21" s="20" t="s">
        <v>141</v>
      </c>
      <c r="D21" s="159" t="s">
        <v>142</v>
      </c>
      <c r="E21" s="341" t="s">
        <v>169</v>
      </c>
      <c r="F21" s="342" t="s">
        <v>169</v>
      </c>
      <c r="G21" s="148"/>
      <c r="H21" s="149"/>
      <c r="I21" s="83"/>
      <c r="J21" s="84"/>
      <c r="K21" s="114"/>
      <c r="L21" s="115"/>
      <c r="M21" s="76"/>
      <c r="N21" s="77"/>
      <c r="O21" s="71">
        <f>+N21-M21</f>
        <v>0</v>
      </c>
      <c r="P21" s="72">
        <f t="shared" si="2"/>
        <v>0.017361111111111112</v>
      </c>
      <c r="Q21" s="73"/>
      <c r="R21" s="74"/>
      <c r="S21" s="114"/>
      <c r="T21" s="115"/>
      <c r="U21" s="70"/>
      <c r="V21" s="71"/>
      <c r="W21" s="148"/>
      <c r="X21" s="149"/>
      <c r="Y21" s="73"/>
      <c r="Z21" s="74"/>
      <c r="AA21" s="74"/>
      <c r="AB21" s="75"/>
      <c r="AC21" s="70"/>
      <c r="AD21" s="71"/>
      <c r="AE21" s="148"/>
      <c r="AF21" s="153"/>
      <c r="AG21" s="286" t="s">
        <v>170</v>
      </c>
      <c r="AH21" s="334" t="s">
        <v>170</v>
      </c>
      <c r="AI21" s="334" t="s">
        <v>170</v>
      </c>
    </row>
    <row r="22" spans="1:35" ht="12.75">
      <c r="A22" s="173">
        <v>14</v>
      </c>
      <c r="B22" s="16">
        <v>20</v>
      </c>
      <c r="C22" s="20" t="s">
        <v>143</v>
      </c>
      <c r="D22" s="159" t="s">
        <v>144</v>
      </c>
      <c r="E22" s="70">
        <v>0.3277777777777778</v>
      </c>
      <c r="F22" s="71">
        <v>0.34861111111111115</v>
      </c>
      <c r="G22" s="148">
        <f>+F22-E22</f>
        <v>0.02083333333333337</v>
      </c>
      <c r="H22" s="149">
        <f>+ABS(G22-$G$8)</f>
        <v>3.8163916471489756E-17</v>
      </c>
      <c r="I22" s="83">
        <v>0.3534722222222222</v>
      </c>
      <c r="J22" s="84">
        <v>0.38666666666666666</v>
      </c>
      <c r="K22" s="114">
        <f>+J22-I22</f>
        <v>0.03319444444444447</v>
      </c>
      <c r="L22" s="115">
        <f>+ABS(K22-$K$8)</f>
        <v>0.01583333333333336</v>
      </c>
      <c r="M22" s="76">
        <v>0.3861111111111111</v>
      </c>
      <c r="N22" s="77">
        <v>0.4041666666666666</v>
      </c>
      <c r="O22" s="71">
        <f>+N22-M22</f>
        <v>0.01805555555555549</v>
      </c>
      <c r="P22" s="72">
        <f>+ABS(O22-$O$8)</f>
        <v>0.0006944444444443795</v>
      </c>
      <c r="Q22" s="73">
        <v>0.41041666666666665</v>
      </c>
      <c r="R22" s="74">
        <v>0.43506944444444445</v>
      </c>
      <c r="S22" s="114">
        <f>+R22-Q22</f>
        <v>0.0246527777777778</v>
      </c>
      <c r="T22" s="115">
        <f>+ABS(S22-$S$8)</f>
        <v>0.010763888888888913</v>
      </c>
      <c r="U22" s="70">
        <v>0.43472222222222223</v>
      </c>
      <c r="V22" s="71">
        <v>0.48333333333333334</v>
      </c>
      <c r="W22" s="148">
        <f>+V22-U22</f>
        <v>0.048611111111111105</v>
      </c>
      <c r="X22" s="149">
        <f>+ABS(W22-$W$8)</f>
        <v>6.938893903907228E-18</v>
      </c>
      <c r="Y22" s="73">
        <v>0.48680555555555555</v>
      </c>
      <c r="Z22" s="74">
        <v>0.5078819444444445</v>
      </c>
      <c r="AA22" s="74">
        <f>+Z22-Y22</f>
        <v>0.02107638888888891</v>
      </c>
      <c r="AB22" s="75">
        <f>+ABS(AA22-$AA$8)</f>
        <v>0.010659722222222242</v>
      </c>
      <c r="AC22" s="70">
        <v>0.5076388888888889</v>
      </c>
      <c r="AD22" s="71">
        <v>0.5215277777777778</v>
      </c>
      <c r="AE22" s="148">
        <f>+AD22-AC22</f>
        <v>0.01388888888888895</v>
      </c>
      <c r="AF22" s="153">
        <f>+ABS(AE22-$AE$8)</f>
        <v>6.245004513516506E-17</v>
      </c>
      <c r="AG22" s="86"/>
      <c r="AH22" s="154">
        <f>+G22+K22+O22+S22+W22+AA22+AE22</f>
        <v>0.1803125000000001</v>
      </c>
      <c r="AI22" s="154">
        <f>+H22+L22+P22+T22+X22+AB22+AF22+AG22</f>
        <v>0.037951388888889</v>
      </c>
    </row>
    <row r="23" spans="1:35" ht="12.75">
      <c r="A23" s="173">
        <v>15</v>
      </c>
      <c r="B23" s="16">
        <v>7</v>
      </c>
      <c r="C23" s="20" t="s">
        <v>147</v>
      </c>
      <c r="D23" s="159" t="s">
        <v>148</v>
      </c>
      <c r="E23" s="70">
        <v>0.32222222222222224</v>
      </c>
      <c r="F23" s="71">
        <v>0.3430555555555555</v>
      </c>
      <c r="G23" s="148">
        <f>+F23-E23</f>
        <v>0.02083333333333326</v>
      </c>
      <c r="H23" s="149">
        <f>+ABS(G23-$G$8)</f>
        <v>7.28583859910259E-17</v>
      </c>
      <c r="I23" s="83">
        <v>0.34791666666666665</v>
      </c>
      <c r="J23" s="84">
        <v>0.3829398148148148</v>
      </c>
      <c r="K23" s="114">
        <f>+J23-I23</f>
        <v>0.035023148148148164</v>
      </c>
      <c r="L23" s="115">
        <f>+ABS(K23-$K$8)</f>
        <v>0.017662037037037052</v>
      </c>
      <c r="M23" s="76">
        <v>0.3826388888888889</v>
      </c>
      <c r="N23" s="77">
        <v>0.39999999999999997</v>
      </c>
      <c r="O23" s="71">
        <f>+N23-M23</f>
        <v>0.01736111111111105</v>
      </c>
      <c r="P23" s="72">
        <f>+ABS(O23-$O$8)</f>
        <v>6.245004513516506E-17</v>
      </c>
      <c r="Q23" s="73">
        <v>0.40347222222222223</v>
      </c>
      <c r="R23" s="74">
        <v>0.4336574074074074</v>
      </c>
      <c r="S23" s="114">
        <f>+R23-Q23</f>
        <v>0.030185185185185148</v>
      </c>
      <c r="T23" s="115">
        <f>+ABS(S23-$S$8)</f>
        <v>0.01629629629629626</v>
      </c>
      <c r="U23" s="70">
        <v>0.43333333333333335</v>
      </c>
      <c r="V23" s="71">
        <v>0.48194444444444445</v>
      </c>
      <c r="W23" s="148">
        <f>+V23-U23</f>
        <v>0.048611111111111105</v>
      </c>
      <c r="X23" s="149">
        <f>+ABS(W23-$W$8)</f>
        <v>6.938893903907228E-18</v>
      </c>
      <c r="Y23" s="73">
        <v>0.48541666666666666</v>
      </c>
      <c r="Z23" s="74">
        <v>0.5098032407407408</v>
      </c>
      <c r="AA23" s="74">
        <f>+Z23-Y23</f>
        <v>0.02438657407407413</v>
      </c>
      <c r="AB23" s="75">
        <f>+ABS(AA23-$AA$8)</f>
        <v>0.013969907407407464</v>
      </c>
      <c r="AC23" s="70">
        <v>0.5097222222222222</v>
      </c>
      <c r="AD23" s="71">
        <v>0.517361111111111</v>
      </c>
      <c r="AE23" s="148">
        <f>+AD23-AC23</f>
        <v>0.007638888888888862</v>
      </c>
      <c r="AF23" s="153">
        <f>+ABS(AE23-$AE$8)</f>
        <v>0.006250000000000026</v>
      </c>
      <c r="AG23" s="86"/>
      <c r="AH23" s="154">
        <f>+G23+K23+O23+S23+W23+AA23+AE23</f>
        <v>0.18403935185185172</v>
      </c>
      <c r="AI23" s="154">
        <f>+H23+L23+P23+T23+X23+AB23+AF23+AG23</f>
        <v>0.05417824074074095</v>
      </c>
    </row>
    <row r="24" spans="1:35" ht="13.5" thickBot="1">
      <c r="A24" s="173">
        <v>16</v>
      </c>
      <c r="B24" s="22">
        <v>14</v>
      </c>
      <c r="C24" s="136" t="s">
        <v>109</v>
      </c>
      <c r="D24" s="475" t="s">
        <v>175</v>
      </c>
      <c r="E24" s="88">
        <v>0.3263888888888889</v>
      </c>
      <c r="F24" s="89">
        <v>0.34791666666666665</v>
      </c>
      <c r="G24" s="89">
        <f>+F24-E24</f>
        <v>0.021527777777777757</v>
      </c>
      <c r="H24" s="90">
        <f>+ABS(G24-$G$8)</f>
        <v>0.0006944444444444246</v>
      </c>
      <c r="I24" s="91">
        <v>0.3520833333333333</v>
      </c>
      <c r="J24" s="92">
        <v>0.3859953703703704</v>
      </c>
      <c r="K24" s="93">
        <f>+J24-I24</f>
        <v>0.0339120370370371</v>
      </c>
      <c r="L24" s="94">
        <f>+ABS(K24-$K$8)</f>
        <v>0.01655092592592599</v>
      </c>
      <c r="M24" s="95">
        <v>0.3854166666666667</v>
      </c>
      <c r="N24" s="96">
        <v>0.4041666666666666</v>
      </c>
      <c r="O24" s="89">
        <f>+N24-M24</f>
        <v>0.018749999999999933</v>
      </c>
      <c r="P24" s="90">
        <f>+ABS(O24-$O$8)</f>
        <v>0.0013888888888888215</v>
      </c>
      <c r="Q24" s="97"/>
      <c r="R24" s="93"/>
      <c r="S24" s="93">
        <f>+R24-Q24</f>
        <v>0</v>
      </c>
      <c r="T24" s="94">
        <f>+ABS(S24-$S$8)</f>
        <v>0.013888888888888888</v>
      </c>
      <c r="U24" s="88"/>
      <c r="V24" s="89"/>
      <c r="W24" s="89">
        <f>+V24-U24</f>
        <v>0</v>
      </c>
      <c r="X24" s="90">
        <f>+ABS(W24-$W$8)</f>
        <v>0.04861111111111111</v>
      </c>
      <c r="Y24" s="97"/>
      <c r="Z24" s="93"/>
      <c r="AA24" s="93">
        <f>+Z24-Y24</f>
        <v>0</v>
      </c>
      <c r="AB24" s="94">
        <f>+ABS(AA24-$AA$8)</f>
        <v>0.010416666666666666</v>
      </c>
      <c r="AC24" s="88"/>
      <c r="AD24" s="89"/>
      <c r="AE24" s="89">
        <f>+AD24-AC24</f>
        <v>0</v>
      </c>
      <c r="AF24" s="101">
        <f>+ABS(AE24-$AE$8)</f>
        <v>0.013888888888888888</v>
      </c>
      <c r="AG24" s="102">
        <v>0.3333333333333333</v>
      </c>
      <c r="AH24" s="103">
        <f>+G24+K24+O24+S24+W24+AA24+AE24</f>
        <v>0.07418981481481479</v>
      </c>
      <c r="AI24" s="103">
        <f>+H24+L24+P24+T24+X24+AB24+AF24+AG24</f>
        <v>0.4387731481481481</v>
      </c>
    </row>
  </sheetData>
  <sheetProtection/>
  <mergeCells count="11">
    <mergeCell ref="AG1:AI2"/>
    <mergeCell ref="I1:L2"/>
    <mergeCell ref="M1:P2"/>
    <mergeCell ref="Q1:T2"/>
    <mergeCell ref="U1:X2"/>
    <mergeCell ref="B7:B8"/>
    <mergeCell ref="C7:D8"/>
    <mergeCell ref="B1:D2"/>
    <mergeCell ref="E1:H2"/>
    <mergeCell ref="Y1:AB2"/>
    <mergeCell ref="AC1:A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4" ySplit="2" topLeftCell="S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31" sqref="AA31"/>
    </sheetView>
  </sheetViews>
  <sheetFormatPr defaultColWidth="11.421875" defaultRowHeight="12.75"/>
  <cols>
    <col min="1" max="1" width="3.7109375" style="173" customWidth="1"/>
    <col min="2" max="2" width="9.8515625" style="0" bestFit="1" customWidth="1"/>
    <col min="3" max="3" width="17.421875" style="0" bestFit="1" customWidth="1"/>
    <col min="4" max="4" width="12.140625" style="0" bestFit="1" customWidth="1"/>
    <col min="5" max="31" width="9.00390625" style="0" customWidth="1"/>
  </cols>
  <sheetData>
    <row r="1" spans="2:31" ht="12.75">
      <c r="B1" s="498" t="s">
        <v>56</v>
      </c>
      <c r="C1" s="498"/>
      <c r="D1" s="498"/>
      <c r="E1" s="498" t="s">
        <v>56</v>
      </c>
      <c r="F1" s="498"/>
      <c r="G1" s="498"/>
      <c r="H1" s="498"/>
      <c r="I1" s="498" t="s">
        <v>56</v>
      </c>
      <c r="J1" s="498"/>
      <c r="K1" s="498"/>
      <c r="L1" s="498"/>
      <c r="M1" s="498" t="s">
        <v>56</v>
      </c>
      <c r="N1" s="498"/>
      <c r="O1" s="498"/>
      <c r="P1" s="498"/>
      <c r="Q1" s="498" t="s">
        <v>56</v>
      </c>
      <c r="R1" s="498"/>
      <c r="S1" s="498"/>
      <c r="T1" s="498"/>
      <c r="U1" s="498" t="s">
        <v>56</v>
      </c>
      <c r="V1" s="498"/>
      <c r="W1" s="498"/>
      <c r="X1" s="498"/>
      <c r="Y1" s="498" t="s">
        <v>56</v>
      </c>
      <c r="Z1" s="498"/>
      <c r="AA1" s="498"/>
      <c r="AB1" s="498"/>
      <c r="AC1" s="498" t="s">
        <v>56</v>
      </c>
      <c r="AD1" s="498"/>
      <c r="AE1" s="498"/>
    </row>
    <row r="2" spans="2:31" ht="12.75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</row>
    <row r="4" spans="3:4" ht="12.75">
      <c r="C4" s="171" t="s">
        <v>64</v>
      </c>
      <c r="D4" s="172">
        <v>0.0625</v>
      </c>
    </row>
    <row r="6" ht="13.5" thickBot="1"/>
    <row r="7" spans="2:31" ht="13.5" thickBot="1">
      <c r="B7" s="492" t="s">
        <v>0</v>
      </c>
      <c r="C7" s="494" t="s">
        <v>1</v>
      </c>
      <c r="D7" s="490"/>
      <c r="E7" s="182" t="s">
        <v>49</v>
      </c>
      <c r="F7" s="167" t="s">
        <v>58</v>
      </c>
      <c r="G7" s="184" t="s">
        <v>50</v>
      </c>
      <c r="H7" s="168" t="s">
        <v>76</v>
      </c>
      <c r="I7" s="186" t="s">
        <v>50</v>
      </c>
      <c r="J7" s="165" t="s">
        <v>76</v>
      </c>
      <c r="K7" s="187" t="s">
        <v>51</v>
      </c>
      <c r="L7" s="164" t="s">
        <v>58</v>
      </c>
      <c r="M7" s="182" t="s">
        <v>51</v>
      </c>
      <c r="N7" s="167" t="s">
        <v>58</v>
      </c>
      <c r="O7" s="184" t="s">
        <v>52</v>
      </c>
      <c r="P7" s="166" t="s">
        <v>76</v>
      </c>
      <c r="Q7" s="215" t="s">
        <v>52</v>
      </c>
      <c r="R7" s="170" t="s">
        <v>76</v>
      </c>
      <c r="S7" s="216" t="s">
        <v>53</v>
      </c>
      <c r="T7" s="169" t="s">
        <v>77</v>
      </c>
      <c r="U7" s="219" t="s">
        <v>53</v>
      </c>
      <c r="V7" s="220" t="s">
        <v>77</v>
      </c>
      <c r="W7" s="220" t="s">
        <v>54</v>
      </c>
      <c r="X7" s="221" t="s">
        <v>78</v>
      </c>
      <c r="Y7" s="215" t="s">
        <v>54</v>
      </c>
      <c r="Z7" s="170" t="s">
        <v>78</v>
      </c>
      <c r="AA7" s="216" t="s">
        <v>55</v>
      </c>
      <c r="AB7" s="169" t="s">
        <v>39</v>
      </c>
      <c r="AC7" s="4" t="s">
        <v>10</v>
      </c>
      <c r="AD7" s="5" t="s">
        <v>11</v>
      </c>
      <c r="AE7" s="6" t="s">
        <v>11</v>
      </c>
    </row>
    <row r="8" spans="2:31" ht="13.5" thickBot="1">
      <c r="B8" s="499"/>
      <c r="C8" s="500"/>
      <c r="D8" s="501"/>
      <c r="E8" s="183" t="s">
        <v>49</v>
      </c>
      <c r="F8" s="185" t="s">
        <v>50</v>
      </c>
      <c r="G8" s="45">
        <v>0.024305555555555556</v>
      </c>
      <c r="H8" s="46" t="s">
        <v>13</v>
      </c>
      <c r="I8" s="188" t="s">
        <v>50</v>
      </c>
      <c r="J8" s="189" t="s">
        <v>51</v>
      </c>
      <c r="K8" s="55">
        <v>0.010416666666666666</v>
      </c>
      <c r="L8" s="53" t="s">
        <v>13</v>
      </c>
      <c r="M8" s="183" t="s">
        <v>51</v>
      </c>
      <c r="N8" s="185" t="s">
        <v>52</v>
      </c>
      <c r="O8" s="45">
        <v>0.024305555555555556</v>
      </c>
      <c r="P8" s="46" t="s">
        <v>13</v>
      </c>
      <c r="Q8" s="217" t="s">
        <v>52</v>
      </c>
      <c r="R8" s="218" t="s">
        <v>53</v>
      </c>
      <c r="S8" s="49">
        <v>0.0763888888888889</v>
      </c>
      <c r="T8" s="50" t="s">
        <v>13</v>
      </c>
      <c r="U8" s="183" t="s">
        <v>53</v>
      </c>
      <c r="V8" s="185" t="s">
        <v>54</v>
      </c>
      <c r="W8" s="45">
        <v>0.005555555555555556</v>
      </c>
      <c r="X8" s="46" t="s">
        <v>13</v>
      </c>
      <c r="Y8" s="217" t="s">
        <v>54</v>
      </c>
      <c r="Z8" s="218" t="s">
        <v>54</v>
      </c>
      <c r="AA8" s="49">
        <v>0.006944444444444444</v>
      </c>
      <c r="AB8" s="50" t="s">
        <v>13</v>
      </c>
      <c r="AC8" s="8" t="s">
        <v>14</v>
      </c>
      <c r="AD8" s="9" t="s">
        <v>15</v>
      </c>
      <c r="AE8" s="7" t="s">
        <v>16</v>
      </c>
    </row>
    <row r="9" spans="1:31" ht="12.75">
      <c r="A9" s="173">
        <v>1</v>
      </c>
      <c r="B9" s="13">
        <v>3</v>
      </c>
      <c r="C9" s="14" t="s">
        <v>80</v>
      </c>
      <c r="D9" s="15" t="s">
        <v>81</v>
      </c>
      <c r="E9" s="59">
        <v>0.49652777777777773</v>
      </c>
      <c r="F9" s="60">
        <v>0.5285648148148149</v>
      </c>
      <c r="G9" s="60">
        <f>+F9-E9</f>
        <v>0.03203703703703714</v>
      </c>
      <c r="H9" s="61">
        <f>+ABS(G9-$G$8)</f>
        <v>0.007731481481481586</v>
      </c>
      <c r="I9" s="62">
        <v>0.5284722222222222</v>
      </c>
      <c r="J9" s="63">
        <v>0.5388888888888889</v>
      </c>
      <c r="K9" s="57">
        <f>+J9-I9</f>
        <v>0.01041666666666663</v>
      </c>
      <c r="L9" s="58">
        <f>+ABS(K9-$K$8)</f>
        <v>3.642919299551295E-17</v>
      </c>
      <c r="M9" s="59">
        <v>0.5423611111111112</v>
      </c>
      <c r="N9" s="60">
        <v>0.5749421296296297</v>
      </c>
      <c r="O9" s="60">
        <f>+N9-M9</f>
        <v>0.03258101851851847</v>
      </c>
      <c r="P9" s="61">
        <f>+ABS(O9-$O$8)</f>
        <v>0.008275462962962912</v>
      </c>
      <c r="Q9" s="56">
        <v>0.5743055555555555</v>
      </c>
      <c r="R9" s="57">
        <v>0.6506944444444445</v>
      </c>
      <c r="S9" s="57">
        <f>+R9-Q9</f>
        <v>0.07638888888888895</v>
      </c>
      <c r="T9" s="58">
        <f>+ABS(S9-$S$8)</f>
        <v>5.551115123125783E-17</v>
      </c>
      <c r="U9" s="59">
        <v>0.6541666666666667</v>
      </c>
      <c r="V9" s="60">
        <v>0.6660995370370371</v>
      </c>
      <c r="W9" s="60">
        <f>+V9-U9</f>
        <v>0.011932870370370385</v>
      </c>
      <c r="X9" s="61">
        <f>+ABS(W9-$W$8)</f>
        <v>0.00637731481481483</v>
      </c>
      <c r="Y9" s="56">
        <v>0.6659722222222222</v>
      </c>
      <c r="Z9" s="57">
        <v>0.6729166666666666</v>
      </c>
      <c r="AA9" s="57">
        <f>+Z9-Y9</f>
        <v>0.00694444444444442</v>
      </c>
      <c r="AB9" s="58">
        <f>+ABS(AA9-$AA$8)</f>
        <v>2.42861286636753E-17</v>
      </c>
      <c r="AC9" s="197"/>
      <c r="AD9" s="69">
        <f>+G9+K9+O9+S9+W9+AA9</f>
        <v>0.170300925925926</v>
      </c>
      <c r="AE9" s="69">
        <f>+H9+L9+P9+T9+X9+AB9+AC9</f>
        <v>0.02238425925925944</v>
      </c>
    </row>
    <row r="10" spans="1:31" ht="12.75">
      <c r="A10" s="173">
        <v>2</v>
      </c>
      <c r="B10" s="16">
        <v>1</v>
      </c>
      <c r="C10" s="17" t="s">
        <v>89</v>
      </c>
      <c r="D10" s="18" t="s">
        <v>90</v>
      </c>
      <c r="E10" s="73">
        <v>0.4993055555555555</v>
      </c>
      <c r="F10" s="74">
        <v>0.538599537037037</v>
      </c>
      <c r="G10" s="74">
        <f>+F10-E10</f>
        <v>0.0392939814814815</v>
      </c>
      <c r="H10" s="75">
        <f aca="true" t="shared" si="0" ref="H10:H20">+ABS(G10-$G$8)</f>
        <v>0.014988425925925943</v>
      </c>
      <c r="I10" s="76">
        <v>0.5381944444444444</v>
      </c>
      <c r="J10" s="77">
        <v>0.548611111111111</v>
      </c>
      <c r="K10" s="71">
        <f>+J10-I10</f>
        <v>0.01041666666666663</v>
      </c>
      <c r="L10" s="72">
        <f aca="true" t="shared" si="1" ref="L10:L20">+ABS(K10-$K$8)</f>
        <v>3.642919299551295E-17</v>
      </c>
      <c r="M10" s="73">
        <v>0.5520833333333334</v>
      </c>
      <c r="N10" s="74">
        <v>0.5900694444444444</v>
      </c>
      <c r="O10" s="74">
        <f>+N10-M10</f>
        <v>0.037986111111111054</v>
      </c>
      <c r="P10" s="75">
        <f aca="true" t="shared" si="2" ref="P10:P20">+ABS(O10-$O$8)</f>
        <v>0.013680555555555498</v>
      </c>
      <c r="Q10" s="70">
        <v>0.5895833333333333</v>
      </c>
      <c r="R10" s="71">
        <v>0.6659722222222222</v>
      </c>
      <c r="S10" s="71">
        <f>+R10-Q10</f>
        <v>0.07638888888888884</v>
      </c>
      <c r="T10" s="72">
        <f>+ABS(S10-$S$8)</f>
        <v>5.551115123125783E-17</v>
      </c>
      <c r="U10" s="73">
        <v>0.6694444444444444</v>
      </c>
      <c r="V10" s="74">
        <v>0.6827546296296297</v>
      </c>
      <c r="W10" s="74">
        <f>+V10-U10</f>
        <v>0.013310185185185341</v>
      </c>
      <c r="X10" s="75">
        <f aca="true" t="shared" si="3" ref="X10:X24">+ABS(W10-$W$8)</f>
        <v>0.007754629629629786</v>
      </c>
      <c r="Y10" s="70">
        <v>0.6826388888888889</v>
      </c>
      <c r="Z10" s="71">
        <v>0.6895833333333333</v>
      </c>
      <c r="AA10" s="71">
        <f>+Z10-Y10</f>
        <v>0.00694444444444442</v>
      </c>
      <c r="AB10" s="72">
        <f aca="true" t="shared" si="4" ref="AB10:AB24">+ABS(AA10-$AA$8)</f>
        <v>2.42861286636753E-17</v>
      </c>
      <c r="AC10" s="86"/>
      <c r="AD10" s="82">
        <f>+G10+K10+O10+S10+W10+AA10</f>
        <v>0.18434027777777778</v>
      </c>
      <c r="AE10" s="82">
        <f>+H10+L10+P10+T10+X10+AB10+AC10</f>
        <v>0.03642361111111134</v>
      </c>
    </row>
    <row r="11" spans="1:31" ht="12.75">
      <c r="A11" s="173">
        <v>3</v>
      </c>
      <c r="B11" s="16">
        <v>11</v>
      </c>
      <c r="C11" s="17" t="s">
        <v>104</v>
      </c>
      <c r="D11" s="18" t="s">
        <v>99</v>
      </c>
      <c r="E11" s="284" t="s">
        <v>169</v>
      </c>
      <c r="F11" s="285" t="s">
        <v>169</v>
      </c>
      <c r="G11" s="74"/>
      <c r="H11" s="75"/>
      <c r="I11" s="76"/>
      <c r="J11" s="77"/>
      <c r="K11" s="71"/>
      <c r="L11" s="72"/>
      <c r="M11" s="73"/>
      <c r="N11" s="74"/>
      <c r="O11" s="74"/>
      <c r="P11" s="75"/>
      <c r="Q11" s="70"/>
      <c r="R11" s="71"/>
      <c r="S11" s="71"/>
      <c r="T11" s="72"/>
      <c r="U11" s="73"/>
      <c r="V11" s="74"/>
      <c r="W11" s="74"/>
      <c r="X11" s="75"/>
      <c r="Y11" s="70"/>
      <c r="Z11" s="71"/>
      <c r="AA11" s="71"/>
      <c r="AB11" s="72"/>
      <c r="AC11" s="286" t="s">
        <v>170</v>
      </c>
      <c r="AD11" s="283" t="s">
        <v>170</v>
      </c>
      <c r="AE11" s="283" t="s">
        <v>170</v>
      </c>
    </row>
    <row r="12" spans="1:31" ht="12.75">
      <c r="A12" s="173">
        <v>4</v>
      </c>
      <c r="B12" s="16">
        <v>2</v>
      </c>
      <c r="C12" s="17" t="s">
        <v>106</v>
      </c>
      <c r="D12" s="155" t="s">
        <v>107</v>
      </c>
      <c r="E12" s="73">
        <v>0.4979166666666666</v>
      </c>
      <c r="F12" s="263">
        <v>0.5309837962962963</v>
      </c>
      <c r="G12" s="74">
        <f aca="true" t="shared" si="5" ref="G12:G19">+F12-E12</f>
        <v>0.03306712962962971</v>
      </c>
      <c r="H12" s="75">
        <f t="shared" si="0"/>
        <v>0.008761574074074154</v>
      </c>
      <c r="I12" s="70">
        <v>0.5305555555555556</v>
      </c>
      <c r="J12" s="264">
        <v>0.5409722222222222</v>
      </c>
      <c r="K12" s="71">
        <f aca="true" t="shared" si="6" ref="K12:K20">+J12-I12</f>
        <v>0.01041666666666663</v>
      </c>
      <c r="L12" s="72">
        <f t="shared" si="1"/>
        <v>3.642919299551295E-17</v>
      </c>
      <c r="M12" s="70">
        <v>0.5444444444444444</v>
      </c>
      <c r="N12" s="263">
        <v>0.5771064814814815</v>
      </c>
      <c r="O12" s="74">
        <f aca="true" t="shared" si="7" ref="O12:O17">+N12-M12</f>
        <v>0.03266203703703707</v>
      </c>
      <c r="P12" s="75">
        <f t="shared" si="2"/>
        <v>0.008356481481481517</v>
      </c>
      <c r="Q12" s="346" t="s">
        <v>171</v>
      </c>
      <c r="R12" s="264"/>
      <c r="S12" s="71"/>
      <c r="T12" s="72"/>
      <c r="U12" s="70"/>
      <c r="V12" s="263"/>
      <c r="W12" s="74"/>
      <c r="X12" s="75"/>
      <c r="Y12" s="70"/>
      <c r="Z12" s="264"/>
      <c r="AA12" s="71"/>
      <c r="AB12" s="72"/>
      <c r="AC12" s="345" t="s">
        <v>173</v>
      </c>
      <c r="AD12" s="283" t="s">
        <v>173</v>
      </c>
      <c r="AE12" s="283" t="s">
        <v>173</v>
      </c>
    </row>
    <row r="13" spans="1:31" ht="12.75">
      <c r="A13" s="173">
        <v>5</v>
      </c>
      <c r="B13" s="19">
        <v>16</v>
      </c>
      <c r="C13" s="20" t="s">
        <v>109</v>
      </c>
      <c r="D13" s="474" t="s">
        <v>181</v>
      </c>
      <c r="E13" s="85"/>
      <c r="F13" s="84"/>
      <c r="G13" s="74">
        <f t="shared" si="5"/>
        <v>0</v>
      </c>
      <c r="H13" s="75">
        <f t="shared" si="0"/>
        <v>0.024305555555555556</v>
      </c>
      <c r="I13" s="76"/>
      <c r="J13" s="77"/>
      <c r="K13" s="71">
        <f t="shared" si="6"/>
        <v>0</v>
      </c>
      <c r="L13" s="72">
        <f t="shared" si="1"/>
        <v>0.010416666666666666</v>
      </c>
      <c r="M13" s="73"/>
      <c r="N13" s="74"/>
      <c r="O13" s="74">
        <f t="shared" si="7"/>
        <v>0</v>
      </c>
      <c r="P13" s="75">
        <f t="shared" si="2"/>
        <v>0.024305555555555556</v>
      </c>
      <c r="Q13" s="70"/>
      <c r="R13" s="71"/>
      <c r="S13" s="71">
        <f>+R13-Q13</f>
        <v>0</v>
      </c>
      <c r="T13" s="72">
        <f>+ABS(S13-$S$8)</f>
        <v>0.0763888888888889</v>
      </c>
      <c r="U13" s="73"/>
      <c r="V13" s="74"/>
      <c r="W13" s="74">
        <f>+V13-U13</f>
        <v>0</v>
      </c>
      <c r="X13" s="75">
        <f t="shared" si="3"/>
        <v>0.005555555555555556</v>
      </c>
      <c r="Y13" s="70"/>
      <c r="Z13" s="71"/>
      <c r="AA13" s="71">
        <f>+Z13-Y13</f>
        <v>0</v>
      </c>
      <c r="AB13" s="72">
        <f t="shared" si="4"/>
        <v>0.006944444444444444</v>
      </c>
      <c r="AC13" s="86">
        <v>0.4166666666666667</v>
      </c>
      <c r="AD13" s="82">
        <f>+G13+K13+O13+S13+W13+AA13</f>
        <v>0</v>
      </c>
      <c r="AE13" s="82">
        <f>+H13+L13+P13+T13+X13+AB13+AC13</f>
        <v>0.5645833333333334</v>
      </c>
    </row>
    <row r="14" spans="1:31" ht="12.75">
      <c r="A14" s="173">
        <v>6</v>
      </c>
      <c r="B14" s="19">
        <v>22</v>
      </c>
      <c r="C14" s="20" t="s">
        <v>115</v>
      </c>
      <c r="D14" s="156" t="s">
        <v>116</v>
      </c>
      <c r="E14" s="335" t="s">
        <v>169</v>
      </c>
      <c r="F14" s="288" t="s">
        <v>169</v>
      </c>
      <c r="G14" s="74"/>
      <c r="H14" s="75"/>
      <c r="I14" s="142"/>
      <c r="J14" s="137"/>
      <c r="K14" s="71"/>
      <c r="L14" s="72"/>
      <c r="M14" s="142"/>
      <c r="N14" s="137"/>
      <c r="O14" s="74"/>
      <c r="P14" s="75"/>
      <c r="Q14" s="142"/>
      <c r="R14" s="137"/>
      <c r="S14" s="71"/>
      <c r="T14" s="72"/>
      <c r="U14" s="142"/>
      <c r="V14" s="137"/>
      <c r="W14" s="74"/>
      <c r="X14" s="75"/>
      <c r="Y14" s="142"/>
      <c r="Z14" s="137"/>
      <c r="AA14" s="71"/>
      <c r="AB14" s="72"/>
      <c r="AC14" s="343" t="s">
        <v>170</v>
      </c>
      <c r="AD14" s="283" t="s">
        <v>170</v>
      </c>
      <c r="AE14" s="283" t="s">
        <v>170</v>
      </c>
    </row>
    <row r="15" spans="1:31" ht="12.75">
      <c r="A15" s="173">
        <v>7</v>
      </c>
      <c r="B15" s="16">
        <v>18</v>
      </c>
      <c r="C15" s="17" t="s">
        <v>159</v>
      </c>
      <c r="D15" s="155" t="s">
        <v>160</v>
      </c>
      <c r="E15" s="338" t="s">
        <v>169</v>
      </c>
      <c r="F15" s="288" t="s">
        <v>169</v>
      </c>
      <c r="G15" s="74"/>
      <c r="H15" s="75"/>
      <c r="I15" s="14"/>
      <c r="J15" s="137"/>
      <c r="K15" s="71"/>
      <c r="L15" s="72"/>
      <c r="M15" s="14"/>
      <c r="N15" s="137"/>
      <c r="O15" s="74"/>
      <c r="P15" s="75"/>
      <c r="Q15" s="14"/>
      <c r="R15" s="137"/>
      <c r="S15" s="71"/>
      <c r="T15" s="72"/>
      <c r="U15" s="14"/>
      <c r="V15" s="137"/>
      <c r="W15" s="74"/>
      <c r="X15" s="75"/>
      <c r="Y15" s="14"/>
      <c r="Z15" s="137"/>
      <c r="AA15" s="71"/>
      <c r="AB15" s="72"/>
      <c r="AC15" s="344" t="s">
        <v>170</v>
      </c>
      <c r="AD15" s="283" t="s">
        <v>170</v>
      </c>
      <c r="AE15" s="283" t="s">
        <v>170</v>
      </c>
    </row>
    <row r="16" spans="1:31" ht="12.75">
      <c r="A16" s="173">
        <v>8</v>
      </c>
      <c r="B16" s="16">
        <v>13</v>
      </c>
      <c r="C16" s="17" t="s">
        <v>165</v>
      </c>
      <c r="D16" s="155" t="s">
        <v>166</v>
      </c>
      <c r="E16" s="83">
        <v>0.5090277777777777</v>
      </c>
      <c r="F16" s="84">
        <v>0.5544791666666666</v>
      </c>
      <c r="G16" s="74">
        <f t="shared" si="5"/>
        <v>0.04545138888888889</v>
      </c>
      <c r="H16" s="75">
        <f t="shared" si="0"/>
        <v>0.021145833333333332</v>
      </c>
      <c r="I16" s="76">
        <v>0.5541666666666667</v>
      </c>
      <c r="J16" s="77">
        <v>0.5645833333333333</v>
      </c>
      <c r="K16" s="71">
        <f t="shared" si="6"/>
        <v>0.01041666666666663</v>
      </c>
      <c r="L16" s="72">
        <f t="shared" si="1"/>
        <v>3.642919299551295E-17</v>
      </c>
      <c r="M16" s="73">
        <v>0.5680555555555555</v>
      </c>
      <c r="N16" s="74">
        <v>0.646701388888889</v>
      </c>
      <c r="O16" s="74">
        <f t="shared" si="7"/>
        <v>0.07864583333333341</v>
      </c>
      <c r="P16" s="75">
        <f t="shared" si="2"/>
        <v>0.05434027777777786</v>
      </c>
      <c r="Q16" s="70">
        <v>0.6465277777777778</v>
      </c>
      <c r="R16" s="71">
        <v>0.7229166666666668</v>
      </c>
      <c r="S16" s="71">
        <f>+R16-Q16</f>
        <v>0.07638888888888895</v>
      </c>
      <c r="T16" s="72">
        <f>+ABS(S16-$S$8)</f>
        <v>5.551115123125783E-17</v>
      </c>
      <c r="U16" s="73">
        <v>0.6979166666666666</v>
      </c>
      <c r="V16" s="74">
        <v>0.7125462962962964</v>
      </c>
      <c r="W16" s="74">
        <f>+V16-U16</f>
        <v>0.01462962962962977</v>
      </c>
      <c r="X16" s="75">
        <f t="shared" si="3"/>
        <v>0.009074074074074213</v>
      </c>
      <c r="Y16" s="70">
        <v>0.7125</v>
      </c>
      <c r="Z16" s="71">
        <v>0.7194444444444444</v>
      </c>
      <c r="AA16" s="71">
        <f>+Z16-Y16</f>
        <v>0.00694444444444442</v>
      </c>
      <c r="AB16" s="72">
        <f t="shared" si="4"/>
        <v>2.42861286636753E-17</v>
      </c>
      <c r="AC16" s="86">
        <v>0.25</v>
      </c>
      <c r="AD16" s="82">
        <f>+G16+K16+O16+S16+W16+AA16</f>
        <v>0.23247685185185207</v>
      </c>
      <c r="AE16" s="82">
        <f>+H16+L16+P16+T16+X16+AB16+AC16</f>
        <v>0.3345601851851855</v>
      </c>
    </row>
    <row r="17" spans="1:31" ht="12.75">
      <c r="A17" s="173">
        <v>9</v>
      </c>
      <c r="B17" s="16">
        <v>12</v>
      </c>
      <c r="C17" s="17" t="s">
        <v>119</v>
      </c>
      <c r="D17" s="155" t="s">
        <v>120</v>
      </c>
      <c r="E17" s="83">
        <v>0.5298611111111111</v>
      </c>
      <c r="F17" s="84">
        <v>0.6036805555555556</v>
      </c>
      <c r="G17" s="74">
        <f t="shared" si="5"/>
        <v>0.07381944444444444</v>
      </c>
      <c r="H17" s="75">
        <f t="shared" si="0"/>
        <v>0.049513888888888885</v>
      </c>
      <c r="I17" s="76"/>
      <c r="J17" s="77"/>
      <c r="K17" s="71">
        <f t="shared" si="6"/>
        <v>0</v>
      </c>
      <c r="L17" s="72">
        <f t="shared" si="1"/>
        <v>0.010416666666666666</v>
      </c>
      <c r="M17" s="73"/>
      <c r="N17" s="74"/>
      <c r="O17" s="74">
        <f t="shared" si="7"/>
        <v>0</v>
      </c>
      <c r="P17" s="75">
        <f t="shared" si="2"/>
        <v>0.024305555555555556</v>
      </c>
      <c r="Q17" s="70"/>
      <c r="R17" s="71"/>
      <c r="S17" s="71">
        <f>+R17-Q17</f>
        <v>0</v>
      </c>
      <c r="T17" s="72">
        <f>+ABS(S17-$S$8)</f>
        <v>0.0763888888888889</v>
      </c>
      <c r="U17" s="73">
        <v>0.7020833333333334</v>
      </c>
      <c r="V17" s="74">
        <v>0.7170833333333334</v>
      </c>
      <c r="W17" s="74">
        <f>+V17-U17</f>
        <v>0.015000000000000013</v>
      </c>
      <c r="X17" s="75">
        <f t="shared" si="3"/>
        <v>0.009444444444444457</v>
      </c>
      <c r="Y17" s="70">
        <v>0.7166666666666667</v>
      </c>
      <c r="Z17" s="71">
        <v>0.7236111111111111</v>
      </c>
      <c r="AA17" s="71">
        <f>+Z17-Y17</f>
        <v>0.00694444444444442</v>
      </c>
      <c r="AB17" s="72">
        <f t="shared" si="4"/>
        <v>2.42861286636753E-17</v>
      </c>
      <c r="AC17" s="86">
        <v>0.25</v>
      </c>
      <c r="AD17" s="82">
        <f>+G17+K17+O17+S17+W17+AA17</f>
        <v>0.09576388888888887</v>
      </c>
      <c r="AE17" s="82">
        <f>+H17+L17+P17+T17+X17+AB17+AC17</f>
        <v>0.4200694444444445</v>
      </c>
    </row>
    <row r="18" spans="1:31" ht="12.75">
      <c r="A18" s="173">
        <v>10</v>
      </c>
      <c r="B18" s="16">
        <v>5</v>
      </c>
      <c r="C18" s="17" t="s">
        <v>124</v>
      </c>
      <c r="D18" s="155" t="s">
        <v>125</v>
      </c>
      <c r="E18" s="83">
        <v>0.5361111111111111</v>
      </c>
      <c r="F18" s="263">
        <v>0.5912962962962963</v>
      </c>
      <c r="G18" s="74">
        <f t="shared" si="5"/>
        <v>0.055185185185185226</v>
      </c>
      <c r="H18" s="75">
        <f t="shared" si="0"/>
        <v>0.03087962962962967</v>
      </c>
      <c r="I18" s="347" t="s">
        <v>169</v>
      </c>
      <c r="J18" s="288" t="s">
        <v>169</v>
      </c>
      <c r="K18" s="71"/>
      <c r="L18" s="72"/>
      <c r="M18" s="17"/>
      <c r="N18" s="137"/>
      <c r="O18" s="74"/>
      <c r="P18" s="75"/>
      <c r="Q18" s="17"/>
      <c r="R18" s="137"/>
      <c r="S18" s="71"/>
      <c r="T18" s="72"/>
      <c r="U18" s="17"/>
      <c r="V18" s="137"/>
      <c r="W18" s="74"/>
      <c r="X18" s="75"/>
      <c r="Y18" s="17"/>
      <c r="Z18" s="137"/>
      <c r="AA18" s="71"/>
      <c r="AB18" s="72"/>
      <c r="AC18" s="345" t="s">
        <v>170</v>
      </c>
      <c r="AD18" s="283" t="s">
        <v>170</v>
      </c>
      <c r="AE18" s="283" t="s">
        <v>170</v>
      </c>
    </row>
    <row r="19" spans="1:31" ht="12.75">
      <c r="A19" s="173">
        <v>11</v>
      </c>
      <c r="B19" s="158">
        <v>10</v>
      </c>
      <c r="C19" s="142" t="s">
        <v>130</v>
      </c>
      <c r="D19" s="143" t="s">
        <v>131</v>
      </c>
      <c r="E19" s="83">
        <v>0.5152777777777778</v>
      </c>
      <c r="F19" s="84">
        <v>0.5617361111111111</v>
      </c>
      <c r="G19" s="74">
        <f t="shared" si="5"/>
        <v>0.04645833333333327</v>
      </c>
      <c r="H19" s="75">
        <f t="shared" si="0"/>
        <v>0.022152777777777712</v>
      </c>
      <c r="I19" s="76">
        <v>0.5611111111111111</v>
      </c>
      <c r="J19" s="77">
        <v>0.5715277777777777</v>
      </c>
      <c r="K19" s="71">
        <f t="shared" si="6"/>
        <v>0.01041666666666663</v>
      </c>
      <c r="L19" s="72">
        <f t="shared" si="1"/>
        <v>3.642919299551295E-17</v>
      </c>
      <c r="M19" s="284" t="s">
        <v>169</v>
      </c>
      <c r="N19" s="285" t="s">
        <v>169</v>
      </c>
      <c r="O19" s="74"/>
      <c r="P19" s="75"/>
      <c r="Q19" s="70"/>
      <c r="R19" s="71"/>
      <c r="S19" s="71"/>
      <c r="T19" s="72"/>
      <c r="U19" s="73"/>
      <c r="V19" s="74"/>
      <c r="W19" s="74"/>
      <c r="X19" s="75"/>
      <c r="Y19" s="70"/>
      <c r="Z19" s="71"/>
      <c r="AA19" s="71"/>
      <c r="AB19" s="72"/>
      <c r="AC19" s="286" t="s">
        <v>170</v>
      </c>
      <c r="AD19" s="283" t="s">
        <v>170</v>
      </c>
      <c r="AE19" s="283" t="s">
        <v>170</v>
      </c>
    </row>
    <row r="20" spans="1:31" ht="12.75">
      <c r="A20" s="173">
        <v>12</v>
      </c>
      <c r="B20" s="16">
        <v>15</v>
      </c>
      <c r="C20" s="20" t="s">
        <v>136</v>
      </c>
      <c r="D20" s="159" t="s">
        <v>137</v>
      </c>
      <c r="E20" s="83">
        <v>0.5166666666666667</v>
      </c>
      <c r="F20" s="84">
        <v>0.5625578703703703</v>
      </c>
      <c r="G20" s="74">
        <f>+F20-E20</f>
        <v>0.04589120370370359</v>
      </c>
      <c r="H20" s="75">
        <f t="shared" si="0"/>
        <v>0.02158564814814803</v>
      </c>
      <c r="I20" s="76">
        <v>0.5625</v>
      </c>
      <c r="J20" s="77">
        <v>0.5729166666666666</v>
      </c>
      <c r="K20" s="71">
        <f t="shared" si="6"/>
        <v>0.01041666666666663</v>
      </c>
      <c r="L20" s="72">
        <f t="shared" si="1"/>
        <v>3.642919299551295E-17</v>
      </c>
      <c r="M20" s="73">
        <v>0.576388888888889</v>
      </c>
      <c r="N20" s="74">
        <v>0.6208217592592592</v>
      </c>
      <c r="O20" s="74">
        <f>+N20-M20</f>
        <v>0.04443287037037025</v>
      </c>
      <c r="P20" s="75">
        <f t="shared" si="2"/>
        <v>0.02012731481481469</v>
      </c>
      <c r="Q20" s="70">
        <v>0.6201388888888889</v>
      </c>
      <c r="R20" s="348">
        <v>0.6965277777777777</v>
      </c>
      <c r="S20" s="71">
        <f>+R20-Q20</f>
        <v>0.07638888888888884</v>
      </c>
      <c r="T20" s="72">
        <f>+ABS(S20-$S$8)</f>
        <v>5.551115123125783E-17</v>
      </c>
      <c r="U20" s="73">
        <v>0.6923611111111111</v>
      </c>
      <c r="V20" s="74">
        <v>0.7087500000000001</v>
      </c>
      <c r="W20" s="74">
        <f>+V20-U20</f>
        <v>0.01638888888888901</v>
      </c>
      <c r="X20" s="75">
        <f t="shared" si="3"/>
        <v>0.010833333333333452</v>
      </c>
      <c r="Y20" s="70">
        <v>0.7083333333333334</v>
      </c>
      <c r="Z20" s="71">
        <v>0.7152777777777778</v>
      </c>
      <c r="AA20" s="71">
        <f>+Z20-Y20</f>
        <v>0.00694444444444442</v>
      </c>
      <c r="AB20" s="72">
        <f t="shared" si="4"/>
        <v>2.42861286636753E-17</v>
      </c>
      <c r="AC20" s="86"/>
      <c r="AD20" s="82">
        <f>+G20+K20+O20+S20+W20+AA20</f>
        <v>0.20046296296296273</v>
      </c>
      <c r="AE20" s="82">
        <f>+H20+L20+P20+T20+X20+AB20+AC20</f>
        <v>0.052546296296296285</v>
      </c>
    </row>
    <row r="21" spans="1:31" ht="12.75">
      <c r="A21" s="173">
        <v>13</v>
      </c>
      <c r="B21" s="16">
        <v>17</v>
      </c>
      <c r="C21" s="20" t="s">
        <v>141</v>
      </c>
      <c r="D21" s="159" t="s">
        <v>142</v>
      </c>
      <c r="E21" s="291" t="s">
        <v>169</v>
      </c>
      <c r="F21" s="292" t="s">
        <v>169</v>
      </c>
      <c r="G21" s="74"/>
      <c r="H21" s="75"/>
      <c r="I21" s="76"/>
      <c r="J21" s="77"/>
      <c r="K21" s="71"/>
      <c r="L21" s="72"/>
      <c r="M21" s="73"/>
      <c r="N21" s="74"/>
      <c r="O21" s="74"/>
      <c r="P21" s="75"/>
      <c r="Q21" s="70"/>
      <c r="R21" s="71"/>
      <c r="S21" s="71"/>
      <c r="T21" s="72"/>
      <c r="U21" s="73"/>
      <c r="V21" s="74"/>
      <c r="W21" s="74"/>
      <c r="X21" s="75"/>
      <c r="Y21" s="70"/>
      <c r="Z21" s="71"/>
      <c r="AA21" s="71"/>
      <c r="AB21" s="72"/>
      <c r="AC21" s="286" t="s">
        <v>170</v>
      </c>
      <c r="AD21" s="283" t="s">
        <v>170</v>
      </c>
      <c r="AE21" s="283" t="s">
        <v>170</v>
      </c>
    </row>
    <row r="22" spans="1:31" ht="12.75">
      <c r="A22" s="173">
        <v>14</v>
      </c>
      <c r="B22" s="16">
        <v>20</v>
      </c>
      <c r="C22" s="20" t="s">
        <v>143</v>
      </c>
      <c r="D22" s="159" t="s">
        <v>144</v>
      </c>
      <c r="E22" s="291" t="s">
        <v>169</v>
      </c>
      <c r="F22" s="292" t="s">
        <v>169</v>
      </c>
      <c r="G22" s="74"/>
      <c r="H22" s="75"/>
      <c r="I22" s="76"/>
      <c r="J22" s="77"/>
      <c r="K22" s="71"/>
      <c r="L22" s="72"/>
      <c r="M22" s="73"/>
      <c r="N22" s="74"/>
      <c r="O22" s="74"/>
      <c r="P22" s="75"/>
      <c r="Q22" s="70"/>
      <c r="R22" s="71"/>
      <c r="S22" s="71"/>
      <c r="T22" s="72"/>
      <c r="U22" s="73"/>
      <c r="V22" s="74"/>
      <c r="W22" s="74"/>
      <c r="X22" s="75"/>
      <c r="Y22" s="70"/>
      <c r="Z22" s="71"/>
      <c r="AA22" s="71"/>
      <c r="AB22" s="72"/>
      <c r="AC22" s="286" t="s">
        <v>170</v>
      </c>
      <c r="AD22" s="283" t="s">
        <v>170</v>
      </c>
      <c r="AE22" s="283" t="s">
        <v>170</v>
      </c>
    </row>
    <row r="23" spans="1:31" ht="12.75">
      <c r="A23" s="173">
        <v>15</v>
      </c>
      <c r="B23" s="16">
        <v>7</v>
      </c>
      <c r="C23" s="20" t="s">
        <v>147</v>
      </c>
      <c r="D23" s="159" t="s">
        <v>148</v>
      </c>
      <c r="E23" s="83">
        <v>0.5187499999999999</v>
      </c>
      <c r="F23" s="84">
        <v>0.5713657407407408</v>
      </c>
      <c r="G23" s="74">
        <f>+F23-E23</f>
        <v>0.052615740740740824</v>
      </c>
      <c r="H23" s="75">
        <f>+ABS(G23-$G$8)</f>
        <v>0.028310185185185268</v>
      </c>
      <c r="I23" s="76">
        <v>0.5708333333333333</v>
      </c>
      <c r="J23" s="275">
        <v>0.5791666666666667</v>
      </c>
      <c r="K23" s="71">
        <f>+J23-I23</f>
        <v>0.008333333333333415</v>
      </c>
      <c r="L23" s="72">
        <v>0.004166666666666667</v>
      </c>
      <c r="M23" s="73">
        <v>0.5826388888888888</v>
      </c>
      <c r="N23" s="74">
        <v>0.6334837962962964</v>
      </c>
      <c r="O23" s="74">
        <f>+N23-M23</f>
        <v>0.05084490740740755</v>
      </c>
      <c r="P23" s="75">
        <f>+ABS(O23-$O$8)</f>
        <v>0.02653935185185199</v>
      </c>
      <c r="Q23" s="70">
        <v>0.6333333333333333</v>
      </c>
      <c r="R23" s="71">
        <v>0.7097222222222223</v>
      </c>
      <c r="S23" s="71">
        <f>+R23-Q23</f>
        <v>0.07638888888888895</v>
      </c>
      <c r="T23" s="72">
        <f>+ABS(S23-$S$8)</f>
        <v>5.551115123125783E-17</v>
      </c>
      <c r="U23" s="73">
        <v>0.6583333333333333</v>
      </c>
      <c r="V23" s="74">
        <v>0.715474537037037</v>
      </c>
      <c r="W23" s="74">
        <f>+V23-U23</f>
        <v>0.05714120370370368</v>
      </c>
      <c r="X23" s="75">
        <f t="shared" si="3"/>
        <v>0.051585648148148124</v>
      </c>
      <c r="Y23" s="70">
        <v>0.7152777777777778</v>
      </c>
      <c r="Z23" s="71">
        <v>0.7222222222222222</v>
      </c>
      <c r="AA23" s="71">
        <f>+Z23-Y23</f>
        <v>0.00694444444444442</v>
      </c>
      <c r="AB23" s="72">
        <f t="shared" si="4"/>
        <v>2.42861286636753E-17</v>
      </c>
      <c r="AC23" s="86"/>
      <c r="AD23" s="82">
        <f>+G23+K23+O23+S23+W23+AA23</f>
        <v>0.25226851851851884</v>
      </c>
      <c r="AE23" s="82">
        <f>+H23+L23+P23+T23+X23+AB23+AC23</f>
        <v>0.11060185185185215</v>
      </c>
    </row>
    <row r="24" spans="1:31" ht="13.5" thickBot="1">
      <c r="A24" s="173">
        <v>16</v>
      </c>
      <c r="B24" s="22">
        <v>14</v>
      </c>
      <c r="C24" s="136" t="s">
        <v>109</v>
      </c>
      <c r="D24" s="475" t="s">
        <v>175</v>
      </c>
      <c r="E24" s="91"/>
      <c r="F24" s="92"/>
      <c r="G24" s="93">
        <f>+F24-E24</f>
        <v>0</v>
      </c>
      <c r="H24" s="94">
        <f>+ABS(G24-$G$8)</f>
        <v>0.024305555555555556</v>
      </c>
      <c r="I24" s="95"/>
      <c r="J24" s="96"/>
      <c r="K24" s="89">
        <f>+J24-I24</f>
        <v>0</v>
      </c>
      <c r="L24" s="90">
        <f>+ABS(K24-$K$8)</f>
        <v>0.010416666666666666</v>
      </c>
      <c r="M24" s="97"/>
      <c r="N24" s="93"/>
      <c r="O24" s="93">
        <f>+N24-M24</f>
        <v>0</v>
      </c>
      <c r="P24" s="94">
        <f>+ABS(O24-$O$8)</f>
        <v>0.024305555555555556</v>
      </c>
      <c r="Q24" s="88"/>
      <c r="R24" s="89"/>
      <c r="S24" s="89">
        <f>+R24-Q24</f>
        <v>0</v>
      </c>
      <c r="T24" s="90">
        <f>+ABS(S24-$S$8)</f>
        <v>0.0763888888888889</v>
      </c>
      <c r="U24" s="97"/>
      <c r="V24" s="93"/>
      <c r="W24" s="93">
        <f>+V24-U24</f>
        <v>0</v>
      </c>
      <c r="X24" s="94">
        <f t="shared" si="3"/>
        <v>0.005555555555555556</v>
      </c>
      <c r="Y24" s="88"/>
      <c r="Z24" s="89"/>
      <c r="AA24" s="89">
        <f>+Z24-Y24</f>
        <v>0</v>
      </c>
      <c r="AB24" s="90">
        <f t="shared" si="4"/>
        <v>0.006944444444444444</v>
      </c>
      <c r="AC24" s="102">
        <v>0.4166666666666667</v>
      </c>
      <c r="AD24" s="103">
        <f>+G24+K24+O24+S24+W24+AA24</f>
        <v>0</v>
      </c>
      <c r="AE24" s="103">
        <f>+H24+L24+P24+T24+X24+AB24+AC24</f>
        <v>0.5645833333333334</v>
      </c>
    </row>
  </sheetData>
  <sheetProtection/>
  <mergeCells count="10">
    <mergeCell ref="I1:L2"/>
    <mergeCell ref="M1:P2"/>
    <mergeCell ref="AC1:AE2"/>
    <mergeCell ref="B7:B8"/>
    <mergeCell ref="C7:D8"/>
    <mergeCell ref="B1:D2"/>
    <mergeCell ref="E1:H2"/>
    <mergeCell ref="Q1:T2"/>
    <mergeCell ref="U1:X2"/>
    <mergeCell ref="Y1:AB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2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00390625" style="36" bestFit="1" customWidth="1"/>
    <col min="2" max="2" width="9.8515625" style="36" bestFit="1" customWidth="1"/>
    <col min="3" max="3" width="17.421875" style="36" bestFit="1" customWidth="1"/>
    <col min="4" max="4" width="12.140625" style="36" bestFit="1" customWidth="1"/>
    <col min="5" max="16" width="9.140625" style="0" customWidth="1"/>
    <col min="17" max="19" width="10.00390625" style="0" customWidth="1"/>
    <col min="20" max="21" width="10.140625" style="0" customWidth="1"/>
  </cols>
  <sheetData>
    <row r="4" ht="13.5" thickBot="1"/>
    <row r="5" ht="13.5" hidden="1" thickBot="1"/>
    <row r="6" spans="5:19" s="36" customFormat="1" ht="14.25" thickBot="1" thickTop="1">
      <c r="E6" s="522" t="s">
        <v>17</v>
      </c>
      <c r="F6" s="523"/>
      <c r="G6" s="524"/>
      <c r="H6" s="525" t="s">
        <v>33</v>
      </c>
      <c r="I6" s="523"/>
      <c r="J6" s="526"/>
      <c r="K6" s="522" t="s">
        <v>18</v>
      </c>
      <c r="L6" s="523"/>
      <c r="M6" s="524"/>
      <c r="N6" s="525" t="s">
        <v>19</v>
      </c>
      <c r="O6" s="523"/>
      <c r="P6" s="526"/>
      <c r="Q6" s="519" t="s">
        <v>20</v>
      </c>
      <c r="R6" s="520"/>
      <c r="S6" s="521"/>
    </row>
    <row r="7" spans="1:21" ht="13.5" customHeight="1">
      <c r="A7" s="518"/>
      <c r="B7" s="492" t="s">
        <v>0</v>
      </c>
      <c r="C7" s="494" t="s">
        <v>26</v>
      </c>
      <c r="D7" s="495"/>
      <c r="E7" s="108" t="str">
        <f>'Section 1,1'!Y7</f>
        <v>Pénalité </v>
      </c>
      <c r="F7" s="109" t="str">
        <f>'Section 1,1'!Z7</f>
        <v>Total </v>
      </c>
      <c r="G7" s="111" t="str">
        <f>'Section 1,1'!AA7</f>
        <v>Total </v>
      </c>
      <c r="H7" s="119" t="str">
        <f>'Section 1,2'!U7</f>
        <v>Pénalité </v>
      </c>
      <c r="I7" s="109" t="str">
        <f>'Section 1,2'!V7</f>
        <v>Total </v>
      </c>
      <c r="J7" s="127" t="str">
        <f>'Section 1,2'!W7</f>
        <v>Total </v>
      </c>
      <c r="K7" s="133" t="str">
        <f>'Section 2,1'!AG7</f>
        <v>Pénalité </v>
      </c>
      <c r="L7" s="110" t="str">
        <f>'Section 2,1'!AH7</f>
        <v>Total </v>
      </c>
      <c r="M7" s="134" t="str">
        <f>'Section 2,1'!AI7</f>
        <v>Total </v>
      </c>
      <c r="N7" s="132" t="str">
        <f>'Section 2,2'!AC7</f>
        <v>Pénalité </v>
      </c>
      <c r="O7" s="110" t="str">
        <f>'Section 2,2'!AD7</f>
        <v>Total </v>
      </c>
      <c r="P7" s="135" t="str">
        <f>'Section 2,2'!AE7</f>
        <v>Total </v>
      </c>
      <c r="Q7" s="230" t="s">
        <v>10</v>
      </c>
      <c r="R7" s="109" t="s">
        <v>11</v>
      </c>
      <c r="S7" s="231" t="s">
        <v>12</v>
      </c>
      <c r="T7" s="180" t="s">
        <v>70</v>
      </c>
      <c r="U7" s="180" t="s">
        <v>70</v>
      </c>
    </row>
    <row r="8" spans="1:21" ht="12.75">
      <c r="A8" s="518"/>
      <c r="B8" s="493"/>
      <c r="C8" s="496"/>
      <c r="D8" s="497"/>
      <c r="E8" s="116" t="str">
        <f>'Section 1,1'!Y8</f>
        <v>forfaitaire</v>
      </c>
      <c r="F8" s="117" t="str">
        <f>'Section 1,1'!Z8</f>
        <v>temps</v>
      </c>
      <c r="G8" s="118" t="str">
        <f>'Section 1,1'!AA8</f>
        <v>pénalité</v>
      </c>
      <c r="H8" s="120" t="str">
        <f>'Section 1,2'!U8</f>
        <v>forfaitaire</v>
      </c>
      <c r="I8" s="117" t="str">
        <f>'Section 1,2'!V8</f>
        <v>temps</v>
      </c>
      <c r="J8" s="128" t="str">
        <f>'Section 1,2'!W8</f>
        <v>pénalité</v>
      </c>
      <c r="K8" s="116" t="str">
        <f>'Section 2,1'!AG8</f>
        <v>forfaitaire</v>
      </c>
      <c r="L8" s="117" t="str">
        <f>'Section 2,1'!AH8</f>
        <v>temps</v>
      </c>
      <c r="M8" s="118" t="str">
        <f>'Section 2,1'!AI8</f>
        <v>pénalité</v>
      </c>
      <c r="N8" s="120" t="str">
        <f>'Section 2,2'!AC8</f>
        <v>forfaitaire</v>
      </c>
      <c r="O8" s="117" t="str">
        <f>'Section 2,2'!AD8</f>
        <v>temps</v>
      </c>
      <c r="P8" s="128" t="str">
        <f>'Section 2,2'!AE8</f>
        <v>pénalité</v>
      </c>
      <c r="Q8" s="232" t="s">
        <v>14</v>
      </c>
      <c r="R8" s="117" t="s">
        <v>15</v>
      </c>
      <c r="S8" s="233" t="s">
        <v>16</v>
      </c>
      <c r="T8" s="227" t="s">
        <v>71</v>
      </c>
      <c r="U8" s="227" t="s">
        <v>72</v>
      </c>
    </row>
    <row r="9" spans="1:21" ht="12.75">
      <c r="A9" s="37">
        <v>1</v>
      </c>
      <c r="B9" s="16">
        <v>3</v>
      </c>
      <c r="C9" s="17" t="s">
        <v>80</v>
      </c>
      <c r="D9" s="18" t="s">
        <v>81</v>
      </c>
      <c r="E9" s="112">
        <f>'Section 1,1'!Y9</f>
        <v>0</v>
      </c>
      <c r="F9" s="113">
        <f>'Section 1,1'!Z9</f>
        <v>0.25343750000000004</v>
      </c>
      <c r="G9" s="124">
        <f>'Section 1,1'!AA9</f>
        <v>0.010381944444444492</v>
      </c>
      <c r="H9" s="121">
        <f>'Section 1,2'!U9</f>
        <v>0</v>
      </c>
      <c r="I9" s="113">
        <f>'Section 1,2'!V9</f>
        <v>0.08841435185185154</v>
      </c>
      <c r="J9" s="129">
        <f>'Section 1,2'!W9</f>
        <v>0.008553240740740767</v>
      </c>
      <c r="K9" s="112">
        <f>'Section 2,1'!AG9</f>
        <v>0</v>
      </c>
      <c r="L9" s="113">
        <f>'Section 2,1'!AH9</f>
        <v>0.15607638888888892</v>
      </c>
      <c r="M9" s="124">
        <f>'Section 2,1'!AI9</f>
        <v>0.013715277777777918</v>
      </c>
      <c r="N9" s="121">
        <f>'Section 2,2'!AC9</f>
        <v>0</v>
      </c>
      <c r="O9" s="113">
        <f>'Section 2,2'!AD9</f>
        <v>0.170300925925926</v>
      </c>
      <c r="P9" s="129">
        <f>'Section 2,2'!AE9</f>
        <v>0.02238425925925944</v>
      </c>
      <c r="Q9" s="234">
        <f aca="true" t="shared" si="0" ref="Q9:S16">+E9+H9+K9+N9</f>
        <v>0</v>
      </c>
      <c r="R9" s="139">
        <f t="shared" si="0"/>
        <v>0.6682291666666664</v>
      </c>
      <c r="S9" s="236">
        <f t="shared" si="0"/>
        <v>0.05503472222222262</v>
      </c>
      <c r="T9" s="228"/>
      <c r="U9" s="224"/>
    </row>
    <row r="10" spans="1:21" ht="12.75">
      <c r="A10" s="37">
        <v>2</v>
      </c>
      <c r="B10" s="13">
        <v>1</v>
      </c>
      <c r="C10" s="14" t="s">
        <v>89</v>
      </c>
      <c r="D10" s="15" t="s">
        <v>90</v>
      </c>
      <c r="E10" s="104">
        <f>'Section 1,1'!Y10</f>
        <v>0</v>
      </c>
      <c r="F10" s="105">
        <f>'Section 1,1'!Z10</f>
        <v>0.28111111111111114</v>
      </c>
      <c r="G10" s="125">
        <f>'Section 1,1'!AA10</f>
        <v>0.038055555555555606</v>
      </c>
      <c r="H10" s="122">
        <f>'Section 1,2'!U10</f>
        <v>0</v>
      </c>
      <c r="I10" s="105">
        <f>'Section 1,2'!V10</f>
        <v>0.10417824074074067</v>
      </c>
      <c r="J10" s="130">
        <f>'Section 1,2'!W10</f>
        <v>0.02431712962962983</v>
      </c>
      <c r="K10" s="104">
        <f>'Section 2,1'!AG10</f>
        <v>0</v>
      </c>
      <c r="L10" s="105">
        <f>'Section 2,1'!AH10</f>
        <v>0.1623958333333333</v>
      </c>
      <c r="M10" s="125">
        <f>'Section 2,1'!AI10</f>
        <v>0.030451388888888948</v>
      </c>
      <c r="N10" s="122">
        <f>'Section 2,2'!AC10</f>
        <v>0</v>
      </c>
      <c r="O10" s="105">
        <f>'Section 2,2'!AD10</f>
        <v>0.18434027777777778</v>
      </c>
      <c r="P10" s="130">
        <f>'Section 2,2'!AE10</f>
        <v>0.03642361111111134</v>
      </c>
      <c r="Q10" s="235">
        <f t="shared" si="0"/>
        <v>0</v>
      </c>
      <c r="R10" s="74">
        <f t="shared" si="0"/>
        <v>0.732025462962963</v>
      </c>
      <c r="S10" s="204">
        <f t="shared" si="0"/>
        <v>0.1292476851851857</v>
      </c>
      <c r="T10" s="202">
        <f aca="true" t="shared" si="1" ref="T10:T16">S10-S9</f>
        <v>0.07421296296296308</v>
      </c>
      <c r="U10" s="225">
        <f aca="true" t="shared" si="2" ref="U10:U16">S10-$S$9</f>
        <v>0.07421296296296308</v>
      </c>
    </row>
    <row r="11" spans="1:21" ht="12.75">
      <c r="A11" s="37">
        <v>3</v>
      </c>
      <c r="B11" s="16">
        <v>15</v>
      </c>
      <c r="C11" s="17" t="s">
        <v>136</v>
      </c>
      <c r="D11" s="18" t="s">
        <v>137</v>
      </c>
      <c r="E11" s="104">
        <f>'Section 1,1'!Y20</f>
        <v>0</v>
      </c>
      <c r="F11" s="105">
        <f>'Section 1,1'!Z20</f>
        <v>0.40934027777777804</v>
      </c>
      <c r="G11" s="125">
        <f>'Section 1,1'!AA20</f>
        <v>0.16628472222222268</v>
      </c>
      <c r="H11" s="122">
        <f>'Section 1,2'!U20</f>
        <v>0</v>
      </c>
      <c r="I11" s="105">
        <f>'Section 1,2'!V20</f>
        <v>0.10841435185185189</v>
      </c>
      <c r="J11" s="130">
        <f>'Section 1,2'!W20</f>
        <v>0.061886574074074066</v>
      </c>
      <c r="K11" s="104">
        <f>'Section 2,1'!AG20</f>
        <v>0</v>
      </c>
      <c r="L11" s="105">
        <f>'Section 2,1'!AH20</f>
        <v>0.18239583333333342</v>
      </c>
      <c r="M11" s="125">
        <f>'Section 2,1'!AI20</f>
        <v>0.04003472222222247</v>
      </c>
      <c r="N11" s="122">
        <f>'Section 2,2'!AC20</f>
        <v>0</v>
      </c>
      <c r="O11" s="105">
        <f>'Section 2,2'!AD20</f>
        <v>0.20046296296296273</v>
      </c>
      <c r="P11" s="130">
        <f>'Section 2,2'!AE20</f>
        <v>0.052546296296296285</v>
      </c>
      <c r="Q11" s="235">
        <f t="shared" si="0"/>
        <v>0</v>
      </c>
      <c r="R11" s="74">
        <f t="shared" si="0"/>
        <v>0.9006134259259261</v>
      </c>
      <c r="S11" s="204">
        <f t="shared" si="0"/>
        <v>0.3207523148148155</v>
      </c>
      <c r="T11" s="202">
        <f t="shared" si="1"/>
        <v>0.19150462962962977</v>
      </c>
      <c r="U11" s="225">
        <f t="shared" si="2"/>
        <v>0.26571759259259287</v>
      </c>
    </row>
    <row r="12" spans="1:21" ht="12.75">
      <c r="A12" s="37">
        <v>4</v>
      </c>
      <c r="B12" s="16">
        <v>13</v>
      </c>
      <c r="C12" s="17" t="s">
        <v>165</v>
      </c>
      <c r="D12" s="18" t="s">
        <v>166</v>
      </c>
      <c r="E12" s="104">
        <f>'Section 1,1'!Y16</f>
        <v>0</v>
      </c>
      <c r="F12" s="105">
        <f>'Section 1,1'!Z16</f>
        <v>0.3524189814814815</v>
      </c>
      <c r="G12" s="125">
        <f>'Section 1,1'!AA16</f>
        <v>0.10936342592592595</v>
      </c>
      <c r="H12" s="122">
        <f>'Section 1,2'!U16</f>
        <v>0</v>
      </c>
      <c r="I12" s="105">
        <f>'Section 1,2'!V16</f>
        <v>0.11326388888888861</v>
      </c>
      <c r="J12" s="130">
        <f>'Section 1,2'!W16</f>
        <v>0.03340277777777784</v>
      </c>
      <c r="K12" s="104">
        <f>'Section 2,1'!AG16</f>
        <v>0</v>
      </c>
      <c r="L12" s="105">
        <f>'Section 2,1'!AH16</f>
        <v>0.17855324074074086</v>
      </c>
      <c r="M12" s="125">
        <f>'Section 2,1'!AI16</f>
        <v>0.03619212962962978</v>
      </c>
      <c r="N12" s="122">
        <f>'Section 2,2'!AC16</f>
        <v>0.25</v>
      </c>
      <c r="O12" s="105">
        <f>'Section 2,2'!AD16</f>
        <v>0.23247685185185207</v>
      </c>
      <c r="P12" s="130">
        <f>'Section 2,2'!AE16</f>
        <v>0.3345601851851855</v>
      </c>
      <c r="Q12" s="235">
        <f t="shared" si="0"/>
        <v>0.25</v>
      </c>
      <c r="R12" s="74">
        <f t="shared" si="0"/>
        <v>0.8767129629629631</v>
      </c>
      <c r="S12" s="204">
        <f t="shared" si="0"/>
        <v>0.513518518518519</v>
      </c>
      <c r="T12" s="202">
        <f t="shared" si="1"/>
        <v>0.19276620370370356</v>
      </c>
      <c r="U12" s="225">
        <f t="shared" si="2"/>
        <v>0.45848379629629643</v>
      </c>
    </row>
    <row r="13" spans="1:21" ht="12.75">
      <c r="A13" s="37">
        <v>5</v>
      </c>
      <c r="B13" s="16">
        <v>7</v>
      </c>
      <c r="C13" s="17" t="s">
        <v>147</v>
      </c>
      <c r="D13" s="159" t="s">
        <v>148</v>
      </c>
      <c r="E13" s="104">
        <f>'Section 1,1'!Y23</f>
        <v>0</v>
      </c>
      <c r="F13" s="105">
        <f>'Section 1,1'!Z23</f>
        <v>0.36636574074074085</v>
      </c>
      <c r="G13" s="125">
        <f>'Section 1,1'!AA23</f>
        <v>0.12331018518518531</v>
      </c>
      <c r="H13" s="122">
        <f>'Section 1,2'!U23</f>
        <v>0.3333333333333333</v>
      </c>
      <c r="I13" s="105">
        <f>'Section 1,2'!V23</f>
        <v>0</v>
      </c>
      <c r="J13" s="130">
        <f>'Section 1,2'!W23</f>
        <v>0.4131944444444444</v>
      </c>
      <c r="K13" s="104">
        <f>'Section 2,1'!AG23</f>
        <v>0</v>
      </c>
      <c r="L13" s="105">
        <f>'Section 2,1'!AH23</f>
        <v>0.18403935185185172</v>
      </c>
      <c r="M13" s="125">
        <f>'Section 2,1'!AI23</f>
        <v>0.05417824074074095</v>
      </c>
      <c r="N13" s="122">
        <f>'Section 2,2'!AC23</f>
        <v>0</v>
      </c>
      <c r="O13" s="105">
        <f>'Section 2,2'!AD23</f>
        <v>0.25226851851851884</v>
      </c>
      <c r="P13" s="130">
        <f>'Section 2,2'!AE23</f>
        <v>0.11060185185185215</v>
      </c>
      <c r="Q13" s="235">
        <f t="shared" si="0"/>
        <v>0.3333333333333333</v>
      </c>
      <c r="R13" s="74">
        <f t="shared" si="0"/>
        <v>0.8026736111111114</v>
      </c>
      <c r="S13" s="204">
        <f t="shared" si="0"/>
        <v>0.7012847222222228</v>
      </c>
      <c r="T13" s="202">
        <f t="shared" si="1"/>
        <v>0.18776620370370378</v>
      </c>
      <c r="U13" s="225">
        <f t="shared" si="2"/>
        <v>0.6462500000000002</v>
      </c>
    </row>
    <row r="14" spans="1:21" ht="12.75">
      <c r="A14" s="37">
        <v>6</v>
      </c>
      <c r="B14" s="16">
        <v>12</v>
      </c>
      <c r="C14" s="17" t="s">
        <v>119</v>
      </c>
      <c r="D14" s="18" t="s">
        <v>120</v>
      </c>
      <c r="E14" s="104">
        <f>'Section 1,1'!Y17</f>
        <v>0.25</v>
      </c>
      <c r="F14" s="105">
        <f>'Section 1,1'!Z17</f>
        <v>0.1645023148148148</v>
      </c>
      <c r="G14" s="125">
        <f>'Section 1,1'!AA17</f>
        <v>0.35894675925925923</v>
      </c>
      <c r="H14" s="122">
        <f>'Section 1,2'!U17</f>
        <v>0.3333333333333333</v>
      </c>
      <c r="I14" s="105">
        <f>'Section 1,2'!V17</f>
        <v>0</v>
      </c>
      <c r="J14" s="130">
        <f>'Section 1,2'!W17</f>
        <v>0.4131944444444444</v>
      </c>
      <c r="K14" s="104">
        <f>'Section 2,1'!AG17</f>
        <v>0</v>
      </c>
      <c r="L14" s="105">
        <f>'Section 2,1'!AH17</f>
        <v>0.19376157407407418</v>
      </c>
      <c r="M14" s="125">
        <f>'Section 2,1'!AI17</f>
        <v>0.051400462962963085</v>
      </c>
      <c r="N14" s="122">
        <f>'Section 2,2'!AC17</f>
        <v>0.25</v>
      </c>
      <c r="O14" s="105">
        <f>'Section 2,2'!AD17</f>
        <v>0.09576388888888887</v>
      </c>
      <c r="P14" s="130">
        <f>'Section 2,2'!AE17</f>
        <v>0.4200694444444445</v>
      </c>
      <c r="Q14" s="235">
        <f t="shared" si="0"/>
        <v>0.8333333333333333</v>
      </c>
      <c r="R14" s="74">
        <f t="shared" si="0"/>
        <v>0.45402777777777786</v>
      </c>
      <c r="S14" s="204">
        <f t="shared" si="0"/>
        <v>1.2436111111111112</v>
      </c>
      <c r="T14" s="202">
        <f t="shared" si="1"/>
        <v>0.5423263888888884</v>
      </c>
      <c r="U14" s="225">
        <f t="shared" si="2"/>
        <v>1.1885763888888885</v>
      </c>
    </row>
    <row r="15" spans="1:21" ht="12.75">
      <c r="A15" s="37">
        <v>7</v>
      </c>
      <c r="B15" s="16">
        <v>14</v>
      </c>
      <c r="C15" s="17" t="s">
        <v>109</v>
      </c>
      <c r="D15" s="345" t="s">
        <v>175</v>
      </c>
      <c r="E15" s="104">
        <f>'Section 1,1'!Y24</f>
        <v>0.16666666666666666</v>
      </c>
      <c r="F15" s="105">
        <f>'Section 1,1'!Z24</f>
        <v>0.42599537037037033</v>
      </c>
      <c r="G15" s="125">
        <f>'Section 1,1'!AA24</f>
        <v>0.3982175925925926</v>
      </c>
      <c r="H15" s="122">
        <f>'Section 1,2'!U24</f>
        <v>0.3333333333333333</v>
      </c>
      <c r="I15" s="105">
        <f>'Section 1,2'!V24</f>
        <v>0</v>
      </c>
      <c r="J15" s="130">
        <f>'Section 1,2'!W24</f>
        <v>0.4131944444444444</v>
      </c>
      <c r="K15" s="104">
        <f>'Section 2,1'!AG24</f>
        <v>0.3333333333333333</v>
      </c>
      <c r="L15" s="105">
        <f>'Section 2,1'!AH24</f>
        <v>0.07418981481481479</v>
      </c>
      <c r="M15" s="125">
        <f>'Section 2,1'!AI24</f>
        <v>0.4387731481481481</v>
      </c>
      <c r="N15" s="122">
        <f>'Section 2,2'!AC24</f>
        <v>0.4166666666666667</v>
      </c>
      <c r="O15" s="105">
        <f>'Section 2,2'!AD24</f>
        <v>0</v>
      </c>
      <c r="P15" s="130">
        <f>'Section 2,2'!AE24</f>
        <v>0.5645833333333334</v>
      </c>
      <c r="Q15" s="235">
        <f t="shared" si="0"/>
        <v>1.25</v>
      </c>
      <c r="R15" s="74">
        <f t="shared" si="0"/>
        <v>0.5001851851851851</v>
      </c>
      <c r="S15" s="204">
        <f t="shared" si="0"/>
        <v>1.8147685185185185</v>
      </c>
      <c r="T15" s="202">
        <f t="shared" si="1"/>
        <v>0.5711574074074073</v>
      </c>
      <c r="U15" s="225">
        <f t="shared" si="2"/>
        <v>1.7597337962962958</v>
      </c>
    </row>
    <row r="16" spans="1:21" ht="12.75">
      <c r="A16" s="37">
        <v>8</v>
      </c>
      <c r="B16" s="16">
        <v>16</v>
      </c>
      <c r="C16" s="20" t="s">
        <v>109</v>
      </c>
      <c r="D16" s="473" t="s">
        <v>181</v>
      </c>
      <c r="E16" s="104">
        <f>'Section 1,1'!Y13</f>
        <v>0.25</v>
      </c>
      <c r="F16" s="105">
        <f>'Section 1,1'!Z13</f>
        <v>0.16508101851851836</v>
      </c>
      <c r="G16" s="125">
        <f>'Section 1,1'!AA13</f>
        <v>0.3595254629629628</v>
      </c>
      <c r="H16" s="122">
        <f>'Section 1,2'!U13</f>
        <v>0.3333333333333333</v>
      </c>
      <c r="I16" s="105">
        <f>'Section 1,2'!V13</f>
        <v>0</v>
      </c>
      <c r="J16" s="130">
        <f>'Section 1,2'!W13</f>
        <v>0.4131944444444444</v>
      </c>
      <c r="K16" s="104">
        <f>'Section 2,1'!AG13</f>
        <v>0.4166666666666667</v>
      </c>
      <c r="L16" s="105">
        <f>'Section 2,1'!AH13</f>
        <v>0.02083333333333337</v>
      </c>
      <c r="M16" s="125">
        <f>'Section 2,1'!AI13</f>
        <v>0.5381944444444445</v>
      </c>
      <c r="N16" s="122">
        <f>'Section 2,2'!AC13</f>
        <v>0.4166666666666667</v>
      </c>
      <c r="O16" s="105">
        <f>'Section 2,2'!AD13</f>
        <v>0</v>
      </c>
      <c r="P16" s="130">
        <f>'Section 2,2'!AE13</f>
        <v>0.5645833333333334</v>
      </c>
      <c r="Q16" s="235">
        <f t="shared" si="0"/>
        <v>1.4166666666666667</v>
      </c>
      <c r="R16" s="74">
        <f t="shared" si="0"/>
        <v>0.18591435185185173</v>
      </c>
      <c r="S16" s="204">
        <f t="shared" si="0"/>
        <v>1.875497685185185</v>
      </c>
      <c r="T16" s="202">
        <f t="shared" si="1"/>
        <v>0.0607291666666665</v>
      </c>
      <c r="U16" s="225">
        <f t="shared" si="2"/>
        <v>1.8204629629629623</v>
      </c>
    </row>
    <row r="17" spans="1:21" ht="12.75">
      <c r="A17" s="37">
        <v>9</v>
      </c>
      <c r="B17" s="16">
        <v>2</v>
      </c>
      <c r="C17" s="17" t="s">
        <v>106</v>
      </c>
      <c r="D17" s="18" t="s">
        <v>107</v>
      </c>
      <c r="E17" s="104">
        <f>'Section 1,1'!Y12</f>
        <v>0</v>
      </c>
      <c r="F17" s="105">
        <f>'Section 1,1'!Z12</f>
        <v>0.26290509259259276</v>
      </c>
      <c r="G17" s="125">
        <f>'Section 1,1'!AA12</f>
        <v>0.019849537037037214</v>
      </c>
      <c r="H17" s="122">
        <f>'Section 1,2'!U12</f>
        <v>0</v>
      </c>
      <c r="I17" s="105">
        <f>'Section 1,2'!V12</f>
        <v>0.0899074074074071</v>
      </c>
      <c r="J17" s="130">
        <f>'Section 1,2'!W12</f>
        <v>0.010046296296296334</v>
      </c>
      <c r="K17" s="104">
        <f>'Section 2,1'!AG12</f>
        <v>0</v>
      </c>
      <c r="L17" s="105">
        <f>'Section 2,1'!AH12</f>
        <v>0.1579166666666667</v>
      </c>
      <c r="M17" s="125">
        <f>'Section 2,1'!AI12</f>
        <v>0.015555555555555657</v>
      </c>
      <c r="N17" s="122" t="str">
        <f>'Section 2,2'!AC12</f>
        <v>MHC</v>
      </c>
      <c r="O17" s="105" t="str">
        <f>'Section 2,2'!AD12</f>
        <v>MHC</v>
      </c>
      <c r="P17" s="130" t="str">
        <f>'Section 2,2'!AE12</f>
        <v>MHC</v>
      </c>
      <c r="Q17" s="515" t="s">
        <v>172</v>
      </c>
      <c r="R17" s="516"/>
      <c r="S17" s="517"/>
      <c r="T17" s="202"/>
      <c r="U17" s="225"/>
    </row>
    <row r="18" spans="1:21" ht="12.75">
      <c r="A18" s="37">
        <v>10</v>
      </c>
      <c r="B18" s="16">
        <v>5</v>
      </c>
      <c r="C18" s="17" t="s">
        <v>124</v>
      </c>
      <c r="D18" s="18" t="s">
        <v>125</v>
      </c>
      <c r="E18" s="104">
        <f>'Section 1,1'!Y18</f>
        <v>0</v>
      </c>
      <c r="F18" s="105">
        <f>'Section 1,1'!Z18</f>
        <v>0.372754629629629</v>
      </c>
      <c r="G18" s="125">
        <f>'Section 1,1'!AA18</f>
        <v>0.12969907407407363</v>
      </c>
      <c r="H18" s="122">
        <f>'Section 1,2'!U18</f>
        <v>0</v>
      </c>
      <c r="I18" s="105">
        <f>'Section 1,2'!V18</f>
        <v>0.11648148148148152</v>
      </c>
      <c r="J18" s="130">
        <f>'Section 1,2'!W18</f>
        <v>0.036620370370370414</v>
      </c>
      <c r="K18" s="104">
        <f>'Section 2,1'!AG18</f>
        <v>0</v>
      </c>
      <c r="L18" s="105">
        <f>'Section 2,1'!AH18</f>
        <v>0.205011574074074</v>
      </c>
      <c r="M18" s="125">
        <f>'Section 2,1'!AI18</f>
        <v>0.06265046296296317</v>
      </c>
      <c r="N18" s="122" t="str">
        <f>'Section 2,2'!AC18</f>
        <v>Abandon</v>
      </c>
      <c r="O18" s="105" t="str">
        <f>'Section 2,2'!AD18</f>
        <v>Abandon</v>
      </c>
      <c r="P18" s="130" t="str">
        <f>'Section 2,2'!AE18</f>
        <v>Abandon</v>
      </c>
      <c r="Q18" s="349" t="s">
        <v>170</v>
      </c>
      <c r="R18" s="285" t="s">
        <v>170</v>
      </c>
      <c r="S18" s="204" t="s">
        <v>170</v>
      </c>
      <c r="T18" s="202"/>
      <c r="U18" s="225"/>
    </row>
    <row r="19" spans="1:21" ht="12.75">
      <c r="A19" s="37">
        <v>11</v>
      </c>
      <c r="B19" s="16">
        <v>10</v>
      </c>
      <c r="C19" s="17" t="s">
        <v>130</v>
      </c>
      <c r="D19" s="18" t="s">
        <v>131</v>
      </c>
      <c r="E19" s="104">
        <f>'Section 1,1'!Y19</f>
        <v>0</v>
      </c>
      <c r="F19" s="105">
        <f>'Section 1,1'!Z19</f>
        <v>0.33083333333333365</v>
      </c>
      <c r="G19" s="125">
        <f>'Section 1,1'!AA19</f>
        <v>0.08777777777777822</v>
      </c>
      <c r="H19" s="122">
        <f>'Section 1,2'!U19</f>
        <v>0</v>
      </c>
      <c r="I19" s="105">
        <f>'Section 1,2'!V19</f>
        <v>0.12284722222222233</v>
      </c>
      <c r="J19" s="130">
        <f>'Section 1,2'!W19</f>
        <v>0.042986111111111266</v>
      </c>
      <c r="K19" s="104">
        <f>'Section 2,1'!AG19</f>
        <v>0</v>
      </c>
      <c r="L19" s="105">
        <f>'Section 2,1'!AH19</f>
        <v>0.18641203703703707</v>
      </c>
      <c r="M19" s="125">
        <f>'Section 2,1'!AI19</f>
        <v>0.04405092592592603</v>
      </c>
      <c r="N19" s="122" t="str">
        <f>'Section 2,2'!AC19</f>
        <v>Abandon</v>
      </c>
      <c r="O19" s="105" t="str">
        <f>'Section 2,2'!AD19</f>
        <v>Abandon</v>
      </c>
      <c r="P19" s="130" t="str">
        <f>'Section 2,2'!AE19</f>
        <v>Abandon</v>
      </c>
      <c r="Q19" s="349" t="s">
        <v>170</v>
      </c>
      <c r="R19" s="285" t="s">
        <v>170</v>
      </c>
      <c r="S19" s="204" t="s">
        <v>170</v>
      </c>
      <c r="T19" s="202"/>
      <c r="U19" s="225"/>
    </row>
    <row r="20" spans="1:21" ht="12.75">
      <c r="A20" s="36">
        <v>12</v>
      </c>
      <c r="B20" s="16">
        <v>20</v>
      </c>
      <c r="C20" s="17" t="s">
        <v>143</v>
      </c>
      <c r="D20" s="18" t="s">
        <v>144</v>
      </c>
      <c r="E20" s="104">
        <f>'Section 1,1'!Y22</f>
        <v>0</v>
      </c>
      <c r="F20" s="105">
        <f>'Section 1,1'!Z22</f>
        <v>0.36863425925925936</v>
      </c>
      <c r="G20" s="125">
        <f>'Section 1,1'!AA22</f>
        <v>0.12557870370370397</v>
      </c>
      <c r="H20" s="122">
        <f>'Section 1,2'!U22</f>
        <v>0.3333333333333333</v>
      </c>
      <c r="I20" s="105">
        <f>'Section 1,2'!V22</f>
        <v>0</v>
      </c>
      <c r="J20" s="130">
        <f>'Section 1,2'!W22</f>
        <v>0.4131944444444444</v>
      </c>
      <c r="K20" s="104">
        <f>'Section 2,1'!AG22</f>
        <v>0</v>
      </c>
      <c r="L20" s="105">
        <f>'Section 2,1'!AH22</f>
        <v>0.1803125000000001</v>
      </c>
      <c r="M20" s="125">
        <f>'Section 2,1'!AI22</f>
        <v>0.037951388888889</v>
      </c>
      <c r="N20" s="122" t="str">
        <f>'Section 2,2'!AC22</f>
        <v>Abandon</v>
      </c>
      <c r="O20" s="105" t="str">
        <f>'Section 2,2'!AD22</f>
        <v>Abandon</v>
      </c>
      <c r="P20" s="130" t="str">
        <f>'Section 2,2'!AE22</f>
        <v>Abandon</v>
      </c>
      <c r="Q20" s="349" t="s">
        <v>170</v>
      </c>
      <c r="R20" s="285" t="s">
        <v>170</v>
      </c>
      <c r="S20" s="204" t="s">
        <v>170</v>
      </c>
      <c r="T20" s="202"/>
      <c r="U20" s="225"/>
    </row>
    <row r="21" spans="1:21" ht="12.75">
      <c r="A21" s="36">
        <v>13</v>
      </c>
      <c r="B21" s="19">
        <v>11</v>
      </c>
      <c r="C21" s="20" t="s">
        <v>104</v>
      </c>
      <c r="D21" s="21" t="s">
        <v>99</v>
      </c>
      <c r="E21" s="104" t="str">
        <f>'Section 1,1'!Y11</f>
        <v>Abandon</v>
      </c>
      <c r="F21" s="105" t="str">
        <f>'Section 1,1'!Z11</f>
        <v>Abandon</v>
      </c>
      <c r="G21" s="125" t="str">
        <f>'Section 1,1'!AA11</f>
        <v>Abandon</v>
      </c>
      <c r="H21" s="122" t="str">
        <f>'Section 1,2'!U11</f>
        <v>Abandon</v>
      </c>
      <c r="I21" s="105" t="str">
        <f>'Section 1,2'!V11</f>
        <v>Abandon</v>
      </c>
      <c r="J21" s="130" t="str">
        <f>'Section 1,2'!W11</f>
        <v>Abandon</v>
      </c>
      <c r="K21" s="104" t="str">
        <f>'Section 2,1'!AG11</f>
        <v>Abandon</v>
      </c>
      <c r="L21" s="105" t="str">
        <f>'Section 2,1'!AH11</f>
        <v>Abandon</v>
      </c>
      <c r="M21" s="125" t="str">
        <f>'Section 2,1'!AI11</f>
        <v>Abandon</v>
      </c>
      <c r="N21" s="122" t="str">
        <f>'Section 2,2'!AC11</f>
        <v>Abandon</v>
      </c>
      <c r="O21" s="105" t="str">
        <f>'Section 2,2'!AD11</f>
        <v>Abandon</v>
      </c>
      <c r="P21" s="130" t="str">
        <f>'Section 2,2'!AE11</f>
        <v>Abandon</v>
      </c>
      <c r="Q21" s="349" t="s">
        <v>170</v>
      </c>
      <c r="R21" s="285" t="s">
        <v>170</v>
      </c>
      <c r="S21" s="204" t="s">
        <v>170</v>
      </c>
      <c r="T21" s="202"/>
      <c r="U21" s="225"/>
    </row>
    <row r="22" spans="1:21" ht="12.75">
      <c r="A22" s="36">
        <v>14</v>
      </c>
      <c r="B22" s="19">
        <v>22</v>
      </c>
      <c r="C22" s="20" t="s">
        <v>115</v>
      </c>
      <c r="D22" s="21" t="s">
        <v>116</v>
      </c>
      <c r="E22" s="104" t="str">
        <f>'Section 1,1'!Y14</f>
        <v>Abandon</v>
      </c>
      <c r="F22" s="105" t="str">
        <f>'Section 1,1'!Z14</f>
        <v>Abandon</v>
      </c>
      <c r="G22" s="125" t="str">
        <f>'Section 1,1'!AA14</f>
        <v>Abandon</v>
      </c>
      <c r="H22" s="122" t="str">
        <f>'Section 1,2'!U14</f>
        <v>Abandon</v>
      </c>
      <c r="I22" s="105" t="str">
        <f>'Section 1,2'!V14</f>
        <v>Abandon</v>
      </c>
      <c r="J22" s="130" t="str">
        <f>'Section 1,2'!W14</f>
        <v>Abandon</v>
      </c>
      <c r="K22" s="104" t="str">
        <f>'Section 2,1'!AG14</f>
        <v>Abandon</v>
      </c>
      <c r="L22" s="105" t="str">
        <f>'Section 2,1'!AH14</f>
        <v>Abandon</v>
      </c>
      <c r="M22" s="125" t="str">
        <f>'Section 2,1'!AI14</f>
        <v>Abandon</v>
      </c>
      <c r="N22" s="122" t="str">
        <f>'Section 2,2'!AC14</f>
        <v>Abandon</v>
      </c>
      <c r="O22" s="105" t="str">
        <f>'Section 2,2'!AD14</f>
        <v>Abandon</v>
      </c>
      <c r="P22" s="130" t="str">
        <f>'Section 2,2'!AE14</f>
        <v>Abandon</v>
      </c>
      <c r="Q22" s="349" t="s">
        <v>170</v>
      </c>
      <c r="R22" s="285" t="s">
        <v>170</v>
      </c>
      <c r="S22" s="204" t="s">
        <v>170</v>
      </c>
      <c r="T22" s="202"/>
      <c r="U22" s="225"/>
    </row>
    <row r="23" spans="1:21" ht="12.75">
      <c r="A23" s="36">
        <v>15</v>
      </c>
      <c r="B23" s="16">
        <v>18</v>
      </c>
      <c r="C23" s="20" t="s">
        <v>159</v>
      </c>
      <c r="D23" s="18" t="s">
        <v>160</v>
      </c>
      <c r="E23" s="104" t="str">
        <f>'Section 1,1'!Y15</f>
        <v>Abandon</v>
      </c>
      <c r="F23" s="105" t="str">
        <f>'Section 1,1'!Z15</f>
        <v>Abandon</v>
      </c>
      <c r="G23" s="125" t="str">
        <f>'Section 1,1'!AA15</f>
        <v>Abandon</v>
      </c>
      <c r="H23" s="122" t="str">
        <f>'Section 1,2'!U15</f>
        <v>Abandon</v>
      </c>
      <c r="I23" s="105" t="str">
        <f>'Section 1,2'!V15</f>
        <v>Abandon</v>
      </c>
      <c r="J23" s="130" t="str">
        <f>'Section 1,2'!W15</f>
        <v>Abandon</v>
      </c>
      <c r="K23" s="104" t="str">
        <f>'Section 2,1'!AG15</f>
        <v>Abandon</v>
      </c>
      <c r="L23" s="105" t="str">
        <f>'Section 2,1'!AH15</f>
        <v>Abandon</v>
      </c>
      <c r="M23" s="125" t="str">
        <f>'Section 2,1'!AI15</f>
        <v>Abandon</v>
      </c>
      <c r="N23" s="122" t="str">
        <f>'Section 2,2'!AC15</f>
        <v>Abandon</v>
      </c>
      <c r="O23" s="105" t="str">
        <f>'Section 2,2'!AD15</f>
        <v>Abandon</v>
      </c>
      <c r="P23" s="130" t="str">
        <f>'Section 2,2'!AE15</f>
        <v>Abandon</v>
      </c>
      <c r="Q23" s="349" t="s">
        <v>170</v>
      </c>
      <c r="R23" s="285" t="s">
        <v>170</v>
      </c>
      <c r="S23" s="204" t="s">
        <v>170</v>
      </c>
      <c r="T23" s="202"/>
      <c r="U23" s="225"/>
    </row>
    <row r="24" spans="1:21" ht="13.5" thickBot="1">
      <c r="A24" s="36">
        <v>16</v>
      </c>
      <c r="B24" s="22">
        <v>17</v>
      </c>
      <c r="C24" s="174" t="s">
        <v>141</v>
      </c>
      <c r="D24" s="23" t="s">
        <v>142</v>
      </c>
      <c r="E24" s="106" t="str">
        <f>'Section 1,1'!Y21</f>
        <v>Abandon</v>
      </c>
      <c r="F24" s="107" t="str">
        <f>'Section 1,1'!Z21</f>
        <v>Abandon</v>
      </c>
      <c r="G24" s="126" t="str">
        <f>'Section 1,1'!AA21</f>
        <v>Abandon</v>
      </c>
      <c r="H24" s="123" t="str">
        <f>'Section 1,2'!U21</f>
        <v>Abandon</v>
      </c>
      <c r="I24" s="107" t="str">
        <f>'Section 1,2'!V21</f>
        <v>Abandon</v>
      </c>
      <c r="J24" s="131" t="str">
        <f>'Section 1,2'!W21</f>
        <v>Abandon</v>
      </c>
      <c r="K24" s="106" t="str">
        <f>'Section 2,1'!AG21</f>
        <v>Abandon</v>
      </c>
      <c r="L24" s="107" t="str">
        <f>'Section 2,1'!AH21</f>
        <v>Abandon</v>
      </c>
      <c r="M24" s="126" t="str">
        <f>'Section 2,1'!AI21</f>
        <v>Abandon</v>
      </c>
      <c r="N24" s="123" t="str">
        <f>'Section 2,2'!AC21</f>
        <v>Abandon</v>
      </c>
      <c r="O24" s="107" t="str">
        <f>'Section 2,2'!AD21</f>
        <v>Abandon</v>
      </c>
      <c r="P24" s="131" t="str">
        <f>'Section 2,2'!AE21</f>
        <v>Abandon</v>
      </c>
      <c r="Q24" s="350" t="s">
        <v>170</v>
      </c>
      <c r="R24" s="351" t="s">
        <v>170</v>
      </c>
      <c r="S24" s="207" t="s">
        <v>170</v>
      </c>
      <c r="T24" s="229"/>
      <c r="U24" s="226"/>
    </row>
  </sheetData>
  <sheetProtection/>
  <mergeCells count="9">
    <mergeCell ref="Q17:S17"/>
    <mergeCell ref="A7:A8"/>
    <mergeCell ref="Q6:S6"/>
    <mergeCell ref="E6:G6"/>
    <mergeCell ref="H6:J6"/>
    <mergeCell ref="K6:M6"/>
    <mergeCell ref="N6:P6"/>
    <mergeCell ref="B7:B8"/>
    <mergeCell ref="C7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&amp;C&amp;"Arial,Gras"&amp;14&amp;UMarathon des Bateke 2009
Classement Général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9.8515625" style="0" bestFit="1" customWidth="1"/>
    <col min="3" max="3" width="19.8515625" style="0" bestFit="1" customWidth="1"/>
    <col min="4" max="4" width="12.7109375" style="0" bestFit="1" customWidth="1"/>
    <col min="5" max="5" width="18.00390625" style="0" bestFit="1" customWidth="1"/>
    <col min="6" max="6" width="9.8515625" style="0" bestFit="1" customWidth="1"/>
    <col min="7" max="7" width="13.00390625" style="0" bestFit="1" customWidth="1"/>
    <col min="8" max="8" width="14.7109375" style="0" bestFit="1" customWidth="1"/>
    <col min="9" max="9" width="9.7109375" style="0" bestFit="1" customWidth="1"/>
    <col min="10" max="10" width="5.140625" style="0" hidden="1" customWidth="1"/>
    <col min="11" max="16" width="3.7109375" style="0" hidden="1" customWidth="1"/>
    <col min="17" max="28" width="9.140625" style="0" hidden="1" customWidth="1"/>
    <col min="29" max="31" width="10.00390625" style="0" customWidth="1"/>
    <col min="32" max="32" width="10.140625" style="0" hidden="1" customWidth="1"/>
    <col min="33" max="33" width="10.140625" style="0" customWidth="1"/>
    <col min="34" max="34" width="30.421875" style="0" bestFit="1" customWidth="1"/>
  </cols>
  <sheetData>
    <row r="1" spans="1: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3.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33" ht="14.25" thickBot="1" thickTop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522" t="s">
        <v>17</v>
      </c>
      <c r="R6" s="523"/>
      <c r="S6" s="524"/>
      <c r="T6" s="525" t="s">
        <v>33</v>
      </c>
      <c r="U6" s="523"/>
      <c r="V6" s="526"/>
      <c r="W6" s="522" t="s">
        <v>18</v>
      </c>
      <c r="X6" s="523"/>
      <c r="Y6" s="524"/>
      <c r="Z6" s="525" t="s">
        <v>19</v>
      </c>
      <c r="AA6" s="523"/>
      <c r="AB6" s="526"/>
      <c r="AC6" s="519" t="s">
        <v>20</v>
      </c>
      <c r="AD6" s="520"/>
      <c r="AE6" s="521"/>
      <c r="AF6" s="36"/>
      <c r="AG6" s="36"/>
    </row>
    <row r="7" spans="1:33" ht="13.5" customHeight="1" thickBot="1">
      <c r="A7" s="518"/>
      <c r="B7" s="492" t="s">
        <v>0</v>
      </c>
      <c r="C7" s="494" t="s">
        <v>26</v>
      </c>
      <c r="D7" s="495"/>
      <c r="E7" s="494" t="s">
        <v>27</v>
      </c>
      <c r="F7" s="495"/>
      <c r="G7" s="486" t="s">
        <v>22</v>
      </c>
      <c r="H7" s="488" t="s">
        <v>23</v>
      </c>
      <c r="I7" s="490" t="s">
        <v>24</v>
      </c>
      <c r="J7" s="481" t="s">
        <v>28</v>
      </c>
      <c r="K7" s="482"/>
      <c r="L7" s="482"/>
      <c r="M7" s="482"/>
      <c r="N7" s="482"/>
      <c r="O7" s="482"/>
      <c r="P7" s="483"/>
      <c r="Q7" s="108" t="str">
        <f>'Section 1,1'!Y7</f>
        <v>Pénalité </v>
      </c>
      <c r="R7" s="109" t="str">
        <f>'Section 1,1'!Z7</f>
        <v>Total </v>
      </c>
      <c r="S7" s="111" t="str">
        <f>'Section 1,1'!AA7</f>
        <v>Total </v>
      </c>
      <c r="T7" s="119" t="str">
        <f>'Section 1,2'!U7</f>
        <v>Pénalité </v>
      </c>
      <c r="U7" s="109" t="str">
        <f>'Section 1,2'!V7</f>
        <v>Total </v>
      </c>
      <c r="V7" s="127" t="str">
        <f>'Section 1,2'!W7</f>
        <v>Total </v>
      </c>
      <c r="W7" s="133" t="str">
        <f>'Section 2,1'!AG7</f>
        <v>Pénalité </v>
      </c>
      <c r="X7" s="110" t="str">
        <f>'Section 2,1'!AH7</f>
        <v>Total </v>
      </c>
      <c r="Y7" s="134" t="str">
        <f>'Section 2,1'!AI7</f>
        <v>Total </v>
      </c>
      <c r="Z7" s="132" t="str">
        <f>'Section 2,2'!AC7</f>
        <v>Pénalité </v>
      </c>
      <c r="AA7" s="110" t="str">
        <f>'Section 2,2'!AD7</f>
        <v>Total </v>
      </c>
      <c r="AB7" s="135" t="str">
        <f>'Section 2,2'!AE7</f>
        <v>Total </v>
      </c>
      <c r="AC7" s="230" t="s">
        <v>10</v>
      </c>
      <c r="AD7" s="109" t="s">
        <v>11</v>
      </c>
      <c r="AE7" s="231" t="s">
        <v>12</v>
      </c>
      <c r="AF7" s="180" t="s">
        <v>70</v>
      </c>
      <c r="AG7" s="180" t="s">
        <v>70</v>
      </c>
    </row>
    <row r="8" spans="1:33" ht="52.5">
      <c r="A8" s="518"/>
      <c r="B8" s="493"/>
      <c r="C8" s="496"/>
      <c r="D8" s="497"/>
      <c r="E8" s="496"/>
      <c r="F8" s="497"/>
      <c r="G8" s="487"/>
      <c r="H8" s="489"/>
      <c r="I8" s="491"/>
      <c r="J8" s="237" t="s">
        <v>79</v>
      </c>
      <c r="K8" s="238" t="s">
        <v>25</v>
      </c>
      <c r="L8" s="238" t="s">
        <v>29</v>
      </c>
      <c r="M8" s="238" t="s">
        <v>30</v>
      </c>
      <c r="N8" s="238" t="s">
        <v>31</v>
      </c>
      <c r="O8" s="238" t="s">
        <v>32</v>
      </c>
      <c r="P8" s="239" t="s">
        <v>63</v>
      </c>
      <c r="Q8" s="116" t="str">
        <f>'Section 1,1'!Y8</f>
        <v>forfaitaire</v>
      </c>
      <c r="R8" s="117" t="str">
        <f>'Section 1,1'!Z8</f>
        <v>temps</v>
      </c>
      <c r="S8" s="118" t="str">
        <f>'Section 1,1'!AA8</f>
        <v>pénalité</v>
      </c>
      <c r="T8" s="120" t="str">
        <f>'Section 1,2'!U8</f>
        <v>forfaitaire</v>
      </c>
      <c r="U8" s="117" t="str">
        <f>'Section 1,2'!V8</f>
        <v>temps</v>
      </c>
      <c r="V8" s="128" t="str">
        <f>'Section 1,2'!W8</f>
        <v>pénalité</v>
      </c>
      <c r="W8" s="116" t="str">
        <f>'Section 2,1'!AG8</f>
        <v>forfaitaire</v>
      </c>
      <c r="X8" s="117" t="str">
        <f>'Section 2,1'!AH8</f>
        <v>temps</v>
      </c>
      <c r="Y8" s="118" t="str">
        <f>'Section 2,1'!AI8</f>
        <v>pénalité</v>
      </c>
      <c r="Z8" s="120" t="str">
        <f>'Section 2,2'!AC8</f>
        <v>forfaitaire</v>
      </c>
      <c r="AA8" s="117" t="str">
        <f>'Section 2,2'!AD8</f>
        <v>temps</v>
      </c>
      <c r="AB8" s="128" t="str">
        <f>'Section 2,2'!AE8</f>
        <v>pénalité</v>
      </c>
      <c r="AC8" s="232" t="s">
        <v>14</v>
      </c>
      <c r="AD8" s="117" t="s">
        <v>15</v>
      </c>
      <c r="AE8" s="233" t="s">
        <v>16</v>
      </c>
      <c r="AF8" s="227" t="s">
        <v>71</v>
      </c>
      <c r="AG8" s="227" t="s">
        <v>72</v>
      </c>
    </row>
    <row r="9" spans="1:34" ht="12.75">
      <c r="A9" s="37">
        <v>1</v>
      </c>
      <c r="B9" s="16">
        <v>3</v>
      </c>
      <c r="C9" s="17" t="s">
        <v>80</v>
      </c>
      <c r="D9" s="18" t="s">
        <v>81</v>
      </c>
      <c r="E9" s="17" t="s">
        <v>80</v>
      </c>
      <c r="F9" s="18" t="s">
        <v>83</v>
      </c>
      <c r="G9" s="28" t="s">
        <v>85</v>
      </c>
      <c r="H9" s="29" t="s">
        <v>86</v>
      </c>
      <c r="I9" s="27">
        <v>5700</v>
      </c>
      <c r="J9" s="28" t="s">
        <v>87</v>
      </c>
      <c r="K9" s="240" t="s">
        <v>88</v>
      </c>
      <c r="L9" s="240"/>
      <c r="M9" s="240"/>
      <c r="N9" s="240" t="s">
        <v>88</v>
      </c>
      <c r="O9" s="240"/>
      <c r="P9" s="241"/>
      <c r="Q9" s="112">
        <f>'Section 1,1'!Y9</f>
        <v>0</v>
      </c>
      <c r="R9" s="113">
        <f>'Section 1,1'!Z9</f>
        <v>0.25343750000000004</v>
      </c>
      <c r="S9" s="124">
        <f>'Section 1,1'!AA9</f>
        <v>0.010381944444444492</v>
      </c>
      <c r="T9" s="121">
        <f>'Section 1,2'!U9</f>
        <v>0</v>
      </c>
      <c r="U9" s="113">
        <f>'Section 1,2'!V9</f>
        <v>0.08841435185185154</v>
      </c>
      <c r="V9" s="129">
        <f>'Section 1,2'!W9</f>
        <v>0.008553240740740767</v>
      </c>
      <c r="W9" s="112">
        <f>'Section 2,1'!AG9</f>
        <v>0</v>
      </c>
      <c r="X9" s="113">
        <f>'Section 2,1'!AH9</f>
        <v>0.15607638888888892</v>
      </c>
      <c r="Y9" s="124">
        <f>'Section 2,1'!AI9</f>
        <v>0.013715277777777918</v>
      </c>
      <c r="Z9" s="121">
        <f>'Section 2,2'!AC9</f>
        <v>0</v>
      </c>
      <c r="AA9" s="113">
        <f>'Section 2,2'!AD9</f>
        <v>0.170300925925926</v>
      </c>
      <c r="AB9" s="129">
        <f>'Section 2,2'!AE9</f>
        <v>0.02238425925925944</v>
      </c>
      <c r="AC9" s="234">
        <f aca="true" t="shared" si="0" ref="AC9:AE16">+Q9+T9+W9+Z9</f>
        <v>0</v>
      </c>
      <c r="AD9" s="139">
        <f t="shared" si="0"/>
        <v>0.6682291666666664</v>
      </c>
      <c r="AE9" s="236">
        <f t="shared" si="0"/>
        <v>0.05503472222222262</v>
      </c>
      <c r="AF9" s="228"/>
      <c r="AG9" s="224"/>
      <c r="AH9" s="36" t="s">
        <v>178</v>
      </c>
    </row>
    <row r="10" spans="1:34" ht="12.75">
      <c r="A10" s="37">
        <v>2</v>
      </c>
      <c r="B10" s="381">
        <v>1</v>
      </c>
      <c r="C10" s="382" t="s">
        <v>89</v>
      </c>
      <c r="D10" s="383" t="s">
        <v>90</v>
      </c>
      <c r="E10" s="382" t="s">
        <v>91</v>
      </c>
      <c r="F10" s="383" t="s">
        <v>92</v>
      </c>
      <c r="G10" s="384" t="s">
        <v>94</v>
      </c>
      <c r="H10" s="385" t="s">
        <v>95</v>
      </c>
      <c r="I10" s="386">
        <v>4600</v>
      </c>
      <c r="J10" s="384" t="s">
        <v>96</v>
      </c>
      <c r="K10" s="387" t="s">
        <v>88</v>
      </c>
      <c r="L10" s="387"/>
      <c r="M10" s="387"/>
      <c r="N10" s="387"/>
      <c r="O10" s="387"/>
      <c r="P10" s="388"/>
      <c r="Q10" s="389">
        <f>'Section 1,1'!Y10</f>
        <v>0</v>
      </c>
      <c r="R10" s="390">
        <f>'Section 1,1'!Z10</f>
        <v>0.28111111111111114</v>
      </c>
      <c r="S10" s="391">
        <f>'Section 1,1'!AA10</f>
        <v>0.038055555555555606</v>
      </c>
      <c r="T10" s="392">
        <f>'Section 1,2'!U10</f>
        <v>0</v>
      </c>
      <c r="U10" s="390">
        <f>'Section 1,2'!V10</f>
        <v>0.10417824074074067</v>
      </c>
      <c r="V10" s="393">
        <f>'Section 1,2'!W10</f>
        <v>0.02431712962962983</v>
      </c>
      <c r="W10" s="389">
        <f>'Section 2,1'!AG10</f>
        <v>0</v>
      </c>
      <c r="X10" s="390">
        <f>'Section 2,1'!AH10</f>
        <v>0.1623958333333333</v>
      </c>
      <c r="Y10" s="391">
        <f>'Section 2,1'!AI10</f>
        <v>0.030451388888888948</v>
      </c>
      <c r="Z10" s="392">
        <f>'Section 2,2'!AC10</f>
        <v>0</v>
      </c>
      <c r="AA10" s="390">
        <f>'Section 2,2'!AD10</f>
        <v>0.18434027777777778</v>
      </c>
      <c r="AB10" s="393">
        <f>'Section 2,2'!AE10</f>
        <v>0.03642361111111134</v>
      </c>
      <c r="AC10" s="394">
        <f t="shared" si="0"/>
        <v>0</v>
      </c>
      <c r="AD10" s="395">
        <f t="shared" si="0"/>
        <v>0.732025462962963</v>
      </c>
      <c r="AE10" s="396">
        <f t="shared" si="0"/>
        <v>0.1292476851851857</v>
      </c>
      <c r="AF10" s="397">
        <f aca="true" t="shared" si="1" ref="AF10:AF16">AE10-AE9</f>
        <v>0.07421296296296308</v>
      </c>
      <c r="AG10" s="398">
        <f aca="true" t="shared" si="2" ref="AG10:AG16">AE10-$AE$9</f>
        <v>0.07421296296296308</v>
      </c>
      <c r="AH10" s="480" t="s">
        <v>177</v>
      </c>
    </row>
    <row r="11" spans="1:34" ht="12.75">
      <c r="A11" s="37">
        <v>3</v>
      </c>
      <c r="B11" s="158">
        <v>15</v>
      </c>
      <c r="C11" s="142" t="s">
        <v>136</v>
      </c>
      <c r="D11" s="143" t="s">
        <v>137</v>
      </c>
      <c r="E11" s="142" t="s">
        <v>139</v>
      </c>
      <c r="F11" s="143" t="s">
        <v>140</v>
      </c>
      <c r="G11" s="352" t="s">
        <v>128</v>
      </c>
      <c r="H11" s="353" t="s">
        <v>138</v>
      </c>
      <c r="I11" s="354">
        <v>4200</v>
      </c>
      <c r="J11" s="352" t="s">
        <v>103</v>
      </c>
      <c r="K11" s="355"/>
      <c r="L11" s="355" t="s">
        <v>88</v>
      </c>
      <c r="M11" s="355"/>
      <c r="N11" s="355"/>
      <c r="O11" s="355"/>
      <c r="P11" s="356"/>
      <c r="Q11" s="357">
        <f>'Section 1,1'!Y20</f>
        <v>0</v>
      </c>
      <c r="R11" s="358">
        <f>'Section 1,1'!Z20</f>
        <v>0.40934027777777804</v>
      </c>
      <c r="S11" s="359">
        <f>'Section 1,1'!AA20</f>
        <v>0.16628472222222268</v>
      </c>
      <c r="T11" s="360">
        <f>'Section 1,2'!U20</f>
        <v>0</v>
      </c>
      <c r="U11" s="358">
        <f>'Section 1,2'!V20</f>
        <v>0.10841435185185189</v>
      </c>
      <c r="V11" s="361">
        <f>'Section 1,2'!W20</f>
        <v>0.061886574074074066</v>
      </c>
      <c r="W11" s="357">
        <f>'Section 2,1'!AG20</f>
        <v>0</v>
      </c>
      <c r="X11" s="358">
        <f>'Section 2,1'!AH20</f>
        <v>0.18239583333333342</v>
      </c>
      <c r="Y11" s="359">
        <f>'Section 2,1'!AI20</f>
        <v>0.04003472222222247</v>
      </c>
      <c r="Z11" s="360">
        <f>'Section 2,2'!AC20</f>
        <v>0</v>
      </c>
      <c r="AA11" s="358">
        <f>'Section 2,2'!AD20</f>
        <v>0.20046296296296273</v>
      </c>
      <c r="AB11" s="361">
        <f>'Section 2,2'!AE20</f>
        <v>0.052546296296296285</v>
      </c>
      <c r="AC11" s="362">
        <f t="shared" si="0"/>
        <v>0</v>
      </c>
      <c r="AD11" s="297">
        <f t="shared" si="0"/>
        <v>0.9006134259259261</v>
      </c>
      <c r="AE11" s="302">
        <f t="shared" si="0"/>
        <v>0.3207523148148155</v>
      </c>
      <c r="AF11" s="363">
        <f t="shared" si="1"/>
        <v>0.19150462962962977</v>
      </c>
      <c r="AG11" s="364">
        <f t="shared" si="2"/>
        <v>0.26571759259259287</v>
      </c>
      <c r="AH11" s="36" t="s">
        <v>179</v>
      </c>
    </row>
    <row r="12" spans="1:34" ht="12.75">
      <c r="A12" s="37">
        <v>4</v>
      </c>
      <c r="B12" s="399">
        <v>13</v>
      </c>
      <c r="C12" s="400" t="s">
        <v>165</v>
      </c>
      <c r="D12" s="401" t="s">
        <v>166</v>
      </c>
      <c r="E12" s="400" t="s">
        <v>165</v>
      </c>
      <c r="F12" s="470" t="s">
        <v>174</v>
      </c>
      <c r="G12" s="402" t="s">
        <v>167</v>
      </c>
      <c r="H12" s="403" t="s">
        <v>138</v>
      </c>
      <c r="I12" s="404">
        <v>3200</v>
      </c>
      <c r="J12" s="402" t="s">
        <v>176</v>
      </c>
      <c r="K12" s="405" t="s">
        <v>88</v>
      </c>
      <c r="L12" s="405"/>
      <c r="M12" s="405"/>
      <c r="N12" s="405"/>
      <c r="O12" s="405"/>
      <c r="P12" s="406"/>
      <c r="Q12" s="407">
        <f>'Section 1,1'!Y16</f>
        <v>0</v>
      </c>
      <c r="R12" s="408">
        <f>'Section 1,1'!Z16</f>
        <v>0.3524189814814815</v>
      </c>
      <c r="S12" s="409">
        <f>'Section 1,1'!AA16</f>
        <v>0.10936342592592595</v>
      </c>
      <c r="T12" s="410">
        <f>'Section 1,2'!U16</f>
        <v>0</v>
      </c>
      <c r="U12" s="408">
        <f>'Section 1,2'!V16</f>
        <v>0.11326388888888861</v>
      </c>
      <c r="V12" s="411">
        <f>'Section 1,2'!W16</f>
        <v>0.03340277777777784</v>
      </c>
      <c r="W12" s="407">
        <f>'Section 2,1'!AG16</f>
        <v>0</v>
      </c>
      <c r="X12" s="408">
        <f>'Section 2,1'!AH16</f>
        <v>0.17855324074074086</v>
      </c>
      <c r="Y12" s="409">
        <f>'Section 2,1'!AI16</f>
        <v>0.03619212962962978</v>
      </c>
      <c r="Z12" s="410">
        <f>'Section 2,2'!AC16</f>
        <v>0.25</v>
      </c>
      <c r="AA12" s="408">
        <f>'Section 2,2'!AD16</f>
        <v>0.23247685185185207</v>
      </c>
      <c r="AB12" s="411">
        <f>'Section 2,2'!AE16</f>
        <v>0.3345601851851855</v>
      </c>
      <c r="AC12" s="412">
        <f t="shared" si="0"/>
        <v>0.25</v>
      </c>
      <c r="AD12" s="413">
        <f t="shared" si="0"/>
        <v>0.8767129629629631</v>
      </c>
      <c r="AE12" s="414">
        <f t="shared" si="0"/>
        <v>0.513518518518519</v>
      </c>
      <c r="AF12" s="415">
        <f t="shared" si="1"/>
        <v>0.19276620370370356</v>
      </c>
      <c r="AG12" s="416">
        <f t="shared" si="2"/>
        <v>0.45848379629629643</v>
      </c>
      <c r="AH12" s="480"/>
    </row>
    <row r="13" spans="1:34" ht="12.75">
      <c r="A13" s="37">
        <v>5</v>
      </c>
      <c r="B13" s="16">
        <v>7</v>
      </c>
      <c r="C13" s="17" t="s">
        <v>147</v>
      </c>
      <c r="D13" s="155" t="s">
        <v>148</v>
      </c>
      <c r="E13" s="159" t="s">
        <v>149</v>
      </c>
      <c r="F13" s="155" t="s">
        <v>150</v>
      </c>
      <c r="G13" s="162" t="s">
        <v>151</v>
      </c>
      <c r="H13" s="163" t="s">
        <v>152</v>
      </c>
      <c r="I13" s="27">
        <v>2200</v>
      </c>
      <c r="J13" s="28" t="s">
        <v>123</v>
      </c>
      <c r="K13" s="240" t="s">
        <v>88</v>
      </c>
      <c r="L13" s="240"/>
      <c r="M13" s="240" t="s">
        <v>88</v>
      </c>
      <c r="N13" s="240"/>
      <c r="O13" s="240"/>
      <c r="P13" s="244"/>
      <c r="Q13" s="104">
        <f>'Section 1,1'!Y23</f>
        <v>0</v>
      </c>
      <c r="R13" s="105">
        <f>'Section 1,1'!Z23</f>
        <v>0.36636574074074085</v>
      </c>
      <c r="S13" s="125">
        <f>'Section 1,1'!AA23</f>
        <v>0.12331018518518531</v>
      </c>
      <c r="T13" s="122">
        <f>'Section 1,2'!U23</f>
        <v>0.3333333333333333</v>
      </c>
      <c r="U13" s="105">
        <f>'Section 1,2'!V23</f>
        <v>0</v>
      </c>
      <c r="V13" s="130">
        <f>'Section 1,2'!W23</f>
        <v>0.4131944444444444</v>
      </c>
      <c r="W13" s="104">
        <f>'Section 2,1'!AG23</f>
        <v>0</v>
      </c>
      <c r="X13" s="105">
        <f>'Section 2,1'!AH23</f>
        <v>0.18403935185185172</v>
      </c>
      <c r="Y13" s="125">
        <f>'Section 2,1'!AI23</f>
        <v>0.05417824074074095</v>
      </c>
      <c r="Z13" s="122">
        <f>'Section 2,2'!AC23</f>
        <v>0</v>
      </c>
      <c r="AA13" s="105">
        <f>'Section 2,2'!AD23</f>
        <v>0.25226851851851884</v>
      </c>
      <c r="AB13" s="130">
        <f>'Section 2,2'!AE23</f>
        <v>0.11060185185185215</v>
      </c>
      <c r="AC13" s="235">
        <f t="shared" si="0"/>
        <v>0.3333333333333333</v>
      </c>
      <c r="AD13" s="74">
        <f t="shared" si="0"/>
        <v>0.8026736111111114</v>
      </c>
      <c r="AE13" s="204">
        <f t="shared" si="0"/>
        <v>0.7012847222222228</v>
      </c>
      <c r="AF13" s="202">
        <f t="shared" si="1"/>
        <v>0.18776620370370378</v>
      </c>
      <c r="AG13" s="225">
        <f t="shared" si="2"/>
        <v>0.6462500000000002</v>
      </c>
      <c r="AH13" s="36" t="s">
        <v>180</v>
      </c>
    </row>
    <row r="14" spans="1:33" ht="12.75">
      <c r="A14" s="37">
        <v>6</v>
      </c>
      <c r="B14" s="417">
        <v>12</v>
      </c>
      <c r="C14" s="418" t="s">
        <v>119</v>
      </c>
      <c r="D14" s="419" t="s">
        <v>120</v>
      </c>
      <c r="E14" s="420" t="s">
        <v>121</v>
      </c>
      <c r="F14" s="419" t="s">
        <v>122</v>
      </c>
      <c r="G14" s="421" t="s">
        <v>113</v>
      </c>
      <c r="H14" s="422" t="s">
        <v>114</v>
      </c>
      <c r="I14" s="423">
        <v>3500</v>
      </c>
      <c r="J14" s="424" t="s">
        <v>123</v>
      </c>
      <c r="K14" s="425" t="s">
        <v>88</v>
      </c>
      <c r="L14" s="425"/>
      <c r="M14" s="425" t="s">
        <v>88</v>
      </c>
      <c r="N14" s="425"/>
      <c r="O14" s="425"/>
      <c r="P14" s="426"/>
      <c r="Q14" s="389">
        <f>'Section 1,1'!Y17</f>
        <v>0.25</v>
      </c>
      <c r="R14" s="390">
        <f>'Section 1,1'!Z17</f>
        <v>0.1645023148148148</v>
      </c>
      <c r="S14" s="391">
        <f>'Section 1,1'!AA17</f>
        <v>0.35894675925925923</v>
      </c>
      <c r="T14" s="392">
        <f>'Section 1,2'!U17</f>
        <v>0.3333333333333333</v>
      </c>
      <c r="U14" s="390">
        <f>'Section 1,2'!V17</f>
        <v>0</v>
      </c>
      <c r="V14" s="393">
        <f>'Section 1,2'!W17</f>
        <v>0.4131944444444444</v>
      </c>
      <c r="W14" s="389">
        <f>'Section 2,1'!AG17</f>
        <v>0</v>
      </c>
      <c r="X14" s="390">
        <f>'Section 2,1'!AH17</f>
        <v>0.19376157407407418</v>
      </c>
      <c r="Y14" s="391">
        <f>'Section 2,1'!AI17</f>
        <v>0.051400462962963085</v>
      </c>
      <c r="Z14" s="392">
        <f>'Section 2,2'!AC17</f>
        <v>0.25</v>
      </c>
      <c r="AA14" s="390">
        <f>'Section 2,2'!AD17</f>
        <v>0.09576388888888887</v>
      </c>
      <c r="AB14" s="393">
        <f>'Section 2,2'!AE17</f>
        <v>0.4200694444444445</v>
      </c>
      <c r="AC14" s="394">
        <f t="shared" si="0"/>
        <v>0.8333333333333333</v>
      </c>
      <c r="AD14" s="395">
        <f t="shared" si="0"/>
        <v>0.45402777777777786</v>
      </c>
      <c r="AE14" s="396">
        <f t="shared" si="0"/>
        <v>1.2436111111111112</v>
      </c>
      <c r="AF14" s="397">
        <f t="shared" si="1"/>
        <v>0.5423263888888884</v>
      </c>
      <c r="AG14" s="398">
        <f t="shared" si="2"/>
        <v>1.1885763888888885</v>
      </c>
    </row>
    <row r="15" spans="1:33" ht="12.75">
      <c r="A15" s="37">
        <v>7</v>
      </c>
      <c r="B15" s="16">
        <v>14</v>
      </c>
      <c r="C15" s="17" t="s">
        <v>109</v>
      </c>
      <c r="D15" s="471" t="s">
        <v>175</v>
      </c>
      <c r="E15" s="159" t="s">
        <v>153</v>
      </c>
      <c r="F15" s="155" t="s">
        <v>154</v>
      </c>
      <c r="G15" s="162" t="s">
        <v>113</v>
      </c>
      <c r="H15" s="163" t="s">
        <v>114</v>
      </c>
      <c r="I15" s="27">
        <v>3900</v>
      </c>
      <c r="J15" s="28" t="s">
        <v>96</v>
      </c>
      <c r="K15" s="240" t="s">
        <v>88</v>
      </c>
      <c r="L15" s="240"/>
      <c r="M15" s="240"/>
      <c r="N15" s="240"/>
      <c r="O15" s="240"/>
      <c r="P15" s="244"/>
      <c r="Q15" s="104">
        <f>'Section 1,1'!Y24</f>
        <v>0.16666666666666666</v>
      </c>
      <c r="R15" s="105">
        <f>'Section 1,1'!Z24</f>
        <v>0.42599537037037033</v>
      </c>
      <c r="S15" s="125">
        <f>'Section 1,1'!AA24</f>
        <v>0.3982175925925926</v>
      </c>
      <c r="T15" s="122">
        <f>'Section 1,2'!U24</f>
        <v>0.3333333333333333</v>
      </c>
      <c r="U15" s="105">
        <f>'Section 1,2'!V24</f>
        <v>0</v>
      </c>
      <c r="V15" s="130">
        <f>'Section 1,2'!W24</f>
        <v>0.4131944444444444</v>
      </c>
      <c r="W15" s="104">
        <f>'Section 2,1'!AG24</f>
        <v>0.3333333333333333</v>
      </c>
      <c r="X15" s="105">
        <f>'Section 2,1'!AH24</f>
        <v>0.07418981481481479</v>
      </c>
      <c r="Y15" s="125">
        <f>'Section 2,1'!AI24</f>
        <v>0.4387731481481481</v>
      </c>
      <c r="Z15" s="122">
        <f>'Section 2,2'!AC24</f>
        <v>0.4166666666666667</v>
      </c>
      <c r="AA15" s="105">
        <f>'Section 2,2'!AD24</f>
        <v>0</v>
      </c>
      <c r="AB15" s="130">
        <f>'Section 2,2'!AE24</f>
        <v>0.5645833333333334</v>
      </c>
      <c r="AC15" s="235">
        <f t="shared" si="0"/>
        <v>1.25</v>
      </c>
      <c r="AD15" s="74">
        <f t="shared" si="0"/>
        <v>0.5001851851851851</v>
      </c>
      <c r="AE15" s="204">
        <f t="shared" si="0"/>
        <v>1.8147685185185185</v>
      </c>
      <c r="AF15" s="202">
        <f t="shared" si="1"/>
        <v>0.5711574074074073</v>
      </c>
      <c r="AG15" s="225">
        <f t="shared" si="2"/>
        <v>1.7597337962962958</v>
      </c>
    </row>
    <row r="16" spans="1:33" ht="12.75">
      <c r="A16" s="37">
        <v>8</v>
      </c>
      <c r="B16" s="427">
        <v>16</v>
      </c>
      <c r="C16" s="428" t="s">
        <v>109</v>
      </c>
      <c r="D16" s="472" t="s">
        <v>181</v>
      </c>
      <c r="E16" s="428" t="s">
        <v>111</v>
      </c>
      <c r="F16" s="429" t="s">
        <v>112</v>
      </c>
      <c r="G16" s="430" t="s">
        <v>113</v>
      </c>
      <c r="H16" s="431" t="s">
        <v>114</v>
      </c>
      <c r="I16" s="432">
        <v>3900</v>
      </c>
      <c r="J16" s="430" t="s">
        <v>96</v>
      </c>
      <c r="K16" s="433" t="s">
        <v>88</v>
      </c>
      <c r="L16" s="433"/>
      <c r="M16" s="433"/>
      <c r="N16" s="433"/>
      <c r="O16" s="433"/>
      <c r="P16" s="434"/>
      <c r="Q16" s="435">
        <f>'Section 1,1'!Y13</f>
        <v>0.25</v>
      </c>
      <c r="R16" s="436">
        <f>'Section 1,1'!Z13</f>
        <v>0.16508101851851836</v>
      </c>
      <c r="S16" s="437">
        <f>'Section 1,1'!AA13</f>
        <v>0.3595254629629628</v>
      </c>
      <c r="T16" s="438">
        <f>'Section 1,2'!U13</f>
        <v>0.3333333333333333</v>
      </c>
      <c r="U16" s="436">
        <f>'Section 1,2'!V13</f>
        <v>0</v>
      </c>
      <c r="V16" s="439">
        <f>'Section 1,2'!W13</f>
        <v>0.4131944444444444</v>
      </c>
      <c r="W16" s="435">
        <f>'Section 2,1'!AG13</f>
        <v>0.4166666666666667</v>
      </c>
      <c r="X16" s="436">
        <f>'Section 2,1'!AH13</f>
        <v>0.02083333333333337</v>
      </c>
      <c r="Y16" s="437">
        <f>'Section 2,1'!AI13</f>
        <v>0.5381944444444445</v>
      </c>
      <c r="Z16" s="438">
        <f>'Section 2,2'!AC13</f>
        <v>0.4166666666666667</v>
      </c>
      <c r="AA16" s="436">
        <f>'Section 2,2'!AD13</f>
        <v>0</v>
      </c>
      <c r="AB16" s="439">
        <f>'Section 2,2'!AE13</f>
        <v>0.5645833333333334</v>
      </c>
      <c r="AC16" s="440">
        <f t="shared" si="0"/>
        <v>1.4166666666666667</v>
      </c>
      <c r="AD16" s="441">
        <f t="shared" si="0"/>
        <v>0.18591435185185173</v>
      </c>
      <c r="AE16" s="442">
        <f t="shared" si="0"/>
        <v>1.875497685185185</v>
      </c>
      <c r="AF16" s="443">
        <f t="shared" si="1"/>
        <v>0.0607291666666665</v>
      </c>
      <c r="AG16" s="444">
        <f t="shared" si="2"/>
        <v>1.8204629629629623</v>
      </c>
    </row>
    <row r="17" spans="1:33" ht="12.75">
      <c r="A17" s="37">
        <v>9</v>
      </c>
      <c r="B17" s="366">
        <v>2</v>
      </c>
      <c r="C17" s="367" t="s">
        <v>106</v>
      </c>
      <c r="D17" s="368" t="s">
        <v>107</v>
      </c>
      <c r="E17" s="367" t="s">
        <v>106</v>
      </c>
      <c r="F17" s="368" t="s">
        <v>108</v>
      </c>
      <c r="G17" s="369" t="s">
        <v>85</v>
      </c>
      <c r="H17" s="370" t="s">
        <v>86</v>
      </c>
      <c r="I17" s="371">
        <v>2000</v>
      </c>
      <c r="J17" s="369" t="s">
        <v>87</v>
      </c>
      <c r="K17" s="372" t="s">
        <v>88</v>
      </c>
      <c r="L17" s="372"/>
      <c r="M17" s="372"/>
      <c r="N17" s="372" t="s">
        <v>88</v>
      </c>
      <c r="O17" s="372"/>
      <c r="P17" s="373"/>
      <c r="Q17" s="374">
        <f>'Section 1,1'!Y12</f>
        <v>0</v>
      </c>
      <c r="R17" s="375">
        <f>'Section 1,1'!Z12</f>
        <v>0.26290509259259276</v>
      </c>
      <c r="S17" s="376">
        <f>'Section 1,1'!AA12</f>
        <v>0.019849537037037214</v>
      </c>
      <c r="T17" s="377">
        <f>'Section 1,2'!U12</f>
        <v>0</v>
      </c>
      <c r="U17" s="375">
        <f>'Section 1,2'!V12</f>
        <v>0.0899074074074071</v>
      </c>
      <c r="V17" s="378">
        <f>'Section 1,2'!W12</f>
        <v>0.010046296296296334</v>
      </c>
      <c r="W17" s="374">
        <f>'Section 2,1'!AG12</f>
        <v>0</v>
      </c>
      <c r="X17" s="375">
        <f>'Section 2,1'!AH12</f>
        <v>0.1579166666666667</v>
      </c>
      <c r="Y17" s="376">
        <f>'Section 2,1'!AI12</f>
        <v>0.015555555555555657</v>
      </c>
      <c r="Z17" s="377" t="str">
        <f>'Section 2,2'!AC12</f>
        <v>MHC</v>
      </c>
      <c r="AA17" s="375" t="str">
        <f>'Section 2,2'!AD12</f>
        <v>MHC</v>
      </c>
      <c r="AB17" s="378" t="str">
        <f>'Section 2,2'!AE12</f>
        <v>MHC</v>
      </c>
      <c r="AC17" s="527" t="s">
        <v>172</v>
      </c>
      <c r="AD17" s="528"/>
      <c r="AE17" s="529"/>
      <c r="AF17" s="365"/>
      <c r="AG17" s="379"/>
    </row>
    <row r="18" spans="1:33" ht="12.75">
      <c r="A18" s="37">
        <v>10</v>
      </c>
      <c r="B18" s="381">
        <v>11</v>
      </c>
      <c r="C18" s="382" t="s">
        <v>104</v>
      </c>
      <c r="D18" s="383" t="s">
        <v>99</v>
      </c>
      <c r="E18" s="382" t="s">
        <v>105</v>
      </c>
      <c r="F18" s="383" t="s">
        <v>97</v>
      </c>
      <c r="G18" s="384" t="s">
        <v>101</v>
      </c>
      <c r="H18" s="385" t="s">
        <v>102</v>
      </c>
      <c r="I18" s="386">
        <v>4200</v>
      </c>
      <c r="J18" s="384" t="s">
        <v>103</v>
      </c>
      <c r="K18" s="387"/>
      <c r="L18" s="387" t="s">
        <v>88</v>
      </c>
      <c r="M18" s="387"/>
      <c r="N18" s="387"/>
      <c r="O18" s="387"/>
      <c r="P18" s="388"/>
      <c r="Q18" s="445" t="str">
        <f>'Section 1,1'!Y11</f>
        <v>Abandon</v>
      </c>
      <c r="R18" s="446" t="str">
        <f>'Section 1,1'!Z11</f>
        <v>Abandon</v>
      </c>
      <c r="S18" s="447" t="str">
        <f>'Section 1,1'!AA11</f>
        <v>Abandon</v>
      </c>
      <c r="T18" s="448" t="str">
        <f>'Section 1,2'!U11</f>
        <v>Abandon</v>
      </c>
      <c r="U18" s="446" t="str">
        <f>'Section 1,2'!V11</f>
        <v>Abandon</v>
      </c>
      <c r="V18" s="449" t="str">
        <f>'Section 1,2'!W11</f>
        <v>Abandon</v>
      </c>
      <c r="W18" s="445" t="str">
        <f>'Section 2,1'!AG11</f>
        <v>Abandon</v>
      </c>
      <c r="X18" s="446" t="str">
        <f>'Section 2,1'!AH11</f>
        <v>Abandon</v>
      </c>
      <c r="Y18" s="447" t="str">
        <f>'Section 2,1'!AI11</f>
        <v>Abandon</v>
      </c>
      <c r="Z18" s="448" t="str">
        <f>'Section 2,2'!AC11</f>
        <v>Abandon</v>
      </c>
      <c r="AA18" s="446" t="str">
        <f>'Section 2,2'!AD11</f>
        <v>Abandon</v>
      </c>
      <c r="AB18" s="449" t="str">
        <f>'Section 2,2'!AE11</f>
        <v>Abandon</v>
      </c>
      <c r="AC18" s="450" t="s">
        <v>170</v>
      </c>
      <c r="AD18" s="451" t="s">
        <v>170</v>
      </c>
      <c r="AE18" s="452" t="s">
        <v>170</v>
      </c>
      <c r="AF18" s="202"/>
      <c r="AG18" s="380"/>
    </row>
    <row r="19" spans="1:33" ht="12.75">
      <c r="A19" s="37">
        <v>11</v>
      </c>
      <c r="B19" s="19">
        <v>22</v>
      </c>
      <c r="C19" s="20" t="s">
        <v>115</v>
      </c>
      <c r="D19" s="21" t="s">
        <v>116</v>
      </c>
      <c r="E19" s="17"/>
      <c r="F19" s="18"/>
      <c r="G19" s="34" t="s">
        <v>117</v>
      </c>
      <c r="H19" s="32" t="s">
        <v>86</v>
      </c>
      <c r="I19" s="33">
        <v>600</v>
      </c>
      <c r="J19" s="34" t="s">
        <v>118</v>
      </c>
      <c r="K19" s="240" t="s">
        <v>88</v>
      </c>
      <c r="L19" s="240"/>
      <c r="M19" s="240"/>
      <c r="N19" s="240" t="s">
        <v>88</v>
      </c>
      <c r="O19" s="240" t="s">
        <v>88</v>
      </c>
      <c r="P19" s="244"/>
      <c r="Q19" s="104" t="str">
        <f>'Section 1,1'!Y14</f>
        <v>Abandon</v>
      </c>
      <c r="R19" s="105" t="str">
        <f>'Section 1,1'!Z14</f>
        <v>Abandon</v>
      </c>
      <c r="S19" s="125" t="str">
        <f>'Section 1,1'!AA14</f>
        <v>Abandon</v>
      </c>
      <c r="T19" s="122" t="str">
        <f>'Section 1,2'!U14</f>
        <v>Abandon</v>
      </c>
      <c r="U19" s="105" t="str">
        <f>'Section 1,2'!V14</f>
        <v>Abandon</v>
      </c>
      <c r="V19" s="130" t="str">
        <f>'Section 1,2'!W14</f>
        <v>Abandon</v>
      </c>
      <c r="W19" s="104" t="str">
        <f>'Section 2,1'!AG14</f>
        <v>Abandon</v>
      </c>
      <c r="X19" s="105" t="str">
        <f>'Section 2,1'!AH14</f>
        <v>Abandon</v>
      </c>
      <c r="Y19" s="125" t="str">
        <f>'Section 2,1'!AI14</f>
        <v>Abandon</v>
      </c>
      <c r="Z19" s="122" t="str">
        <f>'Section 2,2'!AC14</f>
        <v>Abandon</v>
      </c>
      <c r="AA19" s="105" t="str">
        <f>'Section 2,2'!AD14</f>
        <v>Abandon</v>
      </c>
      <c r="AB19" s="130" t="str">
        <f>'Section 2,2'!AE14</f>
        <v>Abandon</v>
      </c>
      <c r="AC19" s="235" t="s">
        <v>170</v>
      </c>
      <c r="AD19" s="74" t="s">
        <v>170</v>
      </c>
      <c r="AE19" s="204" t="s">
        <v>170</v>
      </c>
      <c r="AF19" s="202"/>
      <c r="AG19" s="380"/>
    </row>
    <row r="20" spans="1:33" ht="12.75">
      <c r="A20" s="36">
        <v>12</v>
      </c>
      <c r="B20" s="417">
        <v>18</v>
      </c>
      <c r="C20" s="418" t="s">
        <v>159</v>
      </c>
      <c r="D20" s="453" t="s">
        <v>160</v>
      </c>
      <c r="E20" s="418" t="s">
        <v>161</v>
      </c>
      <c r="F20" s="453" t="s">
        <v>162</v>
      </c>
      <c r="G20" s="424" t="s">
        <v>163</v>
      </c>
      <c r="H20" s="422" t="s">
        <v>135</v>
      </c>
      <c r="I20" s="423">
        <v>4200</v>
      </c>
      <c r="J20" s="424" t="s">
        <v>164</v>
      </c>
      <c r="K20" s="425"/>
      <c r="L20" s="425" t="s">
        <v>88</v>
      </c>
      <c r="M20" s="425" t="s">
        <v>88</v>
      </c>
      <c r="N20" s="425"/>
      <c r="O20" s="425"/>
      <c r="P20" s="426"/>
      <c r="Q20" s="389" t="str">
        <f>'Section 1,1'!Y15</f>
        <v>Abandon</v>
      </c>
      <c r="R20" s="390" t="str">
        <f>'Section 1,1'!Z15</f>
        <v>Abandon</v>
      </c>
      <c r="S20" s="391" t="str">
        <f>'Section 1,1'!AA15</f>
        <v>Abandon</v>
      </c>
      <c r="T20" s="392" t="str">
        <f>'Section 1,2'!U15</f>
        <v>Abandon</v>
      </c>
      <c r="U20" s="390" t="str">
        <f>'Section 1,2'!V15</f>
        <v>Abandon</v>
      </c>
      <c r="V20" s="393" t="str">
        <f>'Section 1,2'!W15</f>
        <v>Abandon</v>
      </c>
      <c r="W20" s="389" t="str">
        <f>'Section 2,1'!AG15</f>
        <v>Abandon</v>
      </c>
      <c r="X20" s="390" t="str">
        <f>'Section 2,1'!AH15</f>
        <v>Abandon</v>
      </c>
      <c r="Y20" s="391" t="str">
        <f>'Section 2,1'!AI15</f>
        <v>Abandon</v>
      </c>
      <c r="Z20" s="392" t="str">
        <f>'Section 2,2'!AC15</f>
        <v>Abandon</v>
      </c>
      <c r="AA20" s="390" t="str">
        <f>'Section 2,2'!AD15</f>
        <v>Abandon</v>
      </c>
      <c r="AB20" s="393" t="str">
        <f>'Section 2,2'!AE15</f>
        <v>Abandon</v>
      </c>
      <c r="AC20" s="394" t="s">
        <v>170</v>
      </c>
      <c r="AD20" s="395" t="s">
        <v>170</v>
      </c>
      <c r="AE20" s="396" t="s">
        <v>170</v>
      </c>
      <c r="AF20" s="202"/>
      <c r="AG20" s="380"/>
    </row>
    <row r="21" spans="1:33" ht="12.75">
      <c r="A21" s="36">
        <v>13</v>
      </c>
      <c r="B21" s="16">
        <v>5</v>
      </c>
      <c r="C21" s="17" t="s">
        <v>124</v>
      </c>
      <c r="D21" s="18" t="s">
        <v>125</v>
      </c>
      <c r="E21" s="17" t="s">
        <v>126</v>
      </c>
      <c r="F21" s="18" t="s">
        <v>127</v>
      </c>
      <c r="G21" s="28" t="s">
        <v>128</v>
      </c>
      <c r="H21" s="29" t="s">
        <v>129</v>
      </c>
      <c r="I21" s="27">
        <v>4200</v>
      </c>
      <c r="J21" s="28" t="s">
        <v>103</v>
      </c>
      <c r="K21" s="240"/>
      <c r="L21" s="240" t="s">
        <v>88</v>
      </c>
      <c r="M21" s="240"/>
      <c r="N21" s="240"/>
      <c r="O21" s="240"/>
      <c r="P21" s="243"/>
      <c r="Q21" s="104">
        <f>'Section 1,1'!Y18</f>
        <v>0</v>
      </c>
      <c r="R21" s="105">
        <f>'Section 1,1'!Z18</f>
        <v>0.372754629629629</v>
      </c>
      <c r="S21" s="125">
        <f>'Section 1,1'!AA18</f>
        <v>0.12969907407407363</v>
      </c>
      <c r="T21" s="122">
        <f>'Section 1,2'!U18</f>
        <v>0</v>
      </c>
      <c r="U21" s="105">
        <f>'Section 1,2'!V18</f>
        <v>0.11648148148148152</v>
      </c>
      <c r="V21" s="130">
        <f>'Section 1,2'!W18</f>
        <v>0.036620370370370414</v>
      </c>
      <c r="W21" s="104">
        <f>'Section 2,1'!AG18</f>
        <v>0</v>
      </c>
      <c r="X21" s="105">
        <f>'Section 2,1'!AH18</f>
        <v>0.205011574074074</v>
      </c>
      <c r="Y21" s="125">
        <f>'Section 2,1'!AI18</f>
        <v>0.06265046296296317</v>
      </c>
      <c r="Z21" s="122" t="str">
        <f>'Section 2,2'!AC18</f>
        <v>Abandon</v>
      </c>
      <c r="AA21" s="105" t="str">
        <f>'Section 2,2'!AD18</f>
        <v>Abandon</v>
      </c>
      <c r="AB21" s="130" t="str">
        <f>'Section 2,2'!AE18</f>
        <v>Abandon</v>
      </c>
      <c r="AC21" s="235" t="s">
        <v>170</v>
      </c>
      <c r="AD21" s="74" t="s">
        <v>170</v>
      </c>
      <c r="AE21" s="204" t="s">
        <v>170</v>
      </c>
      <c r="AF21" s="202"/>
      <c r="AG21" s="380"/>
    </row>
    <row r="22" spans="1:33" ht="12.75">
      <c r="A22" s="36">
        <v>14</v>
      </c>
      <c r="B22" s="417">
        <v>10</v>
      </c>
      <c r="C22" s="418" t="s">
        <v>130</v>
      </c>
      <c r="D22" s="453" t="s">
        <v>131</v>
      </c>
      <c r="E22" s="418" t="s">
        <v>132</v>
      </c>
      <c r="F22" s="453" t="s">
        <v>133</v>
      </c>
      <c r="G22" s="424" t="s">
        <v>134</v>
      </c>
      <c r="H22" s="422" t="s">
        <v>135</v>
      </c>
      <c r="I22" s="423">
        <v>4200</v>
      </c>
      <c r="J22" s="424" t="s">
        <v>96</v>
      </c>
      <c r="K22" s="425" t="s">
        <v>88</v>
      </c>
      <c r="L22" s="425"/>
      <c r="M22" s="425"/>
      <c r="N22" s="425"/>
      <c r="O22" s="425"/>
      <c r="P22" s="426"/>
      <c r="Q22" s="389">
        <f>'Section 1,1'!Y19</f>
        <v>0</v>
      </c>
      <c r="R22" s="390">
        <f>'Section 1,1'!Z19</f>
        <v>0.33083333333333365</v>
      </c>
      <c r="S22" s="391">
        <f>'Section 1,1'!AA19</f>
        <v>0.08777777777777822</v>
      </c>
      <c r="T22" s="392">
        <f>'Section 1,2'!U19</f>
        <v>0</v>
      </c>
      <c r="U22" s="390">
        <f>'Section 1,2'!V19</f>
        <v>0.12284722222222233</v>
      </c>
      <c r="V22" s="393">
        <f>'Section 1,2'!W19</f>
        <v>0.042986111111111266</v>
      </c>
      <c r="W22" s="389">
        <f>'Section 2,1'!AG19</f>
        <v>0</v>
      </c>
      <c r="X22" s="390">
        <f>'Section 2,1'!AH19</f>
        <v>0.18641203703703707</v>
      </c>
      <c r="Y22" s="391">
        <f>'Section 2,1'!AI19</f>
        <v>0.04405092592592603</v>
      </c>
      <c r="Z22" s="392" t="str">
        <f>'Section 2,2'!AC19</f>
        <v>Abandon</v>
      </c>
      <c r="AA22" s="390" t="str">
        <f>'Section 2,2'!AD19</f>
        <v>Abandon</v>
      </c>
      <c r="AB22" s="393" t="str">
        <f>'Section 2,2'!AE19</f>
        <v>Abandon</v>
      </c>
      <c r="AC22" s="394" t="s">
        <v>170</v>
      </c>
      <c r="AD22" s="395" t="s">
        <v>170</v>
      </c>
      <c r="AE22" s="396" t="s">
        <v>170</v>
      </c>
      <c r="AF22" s="202"/>
      <c r="AG22" s="380"/>
    </row>
    <row r="23" spans="1:33" ht="12.75">
      <c r="A23" s="36">
        <v>15</v>
      </c>
      <c r="B23" s="16">
        <v>17</v>
      </c>
      <c r="C23" s="17" t="s">
        <v>141</v>
      </c>
      <c r="D23" s="18" t="s">
        <v>142</v>
      </c>
      <c r="E23" s="17" t="s">
        <v>141</v>
      </c>
      <c r="F23" s="18" t="s">
        <v>157</v>
      </c>
      <c r="G23" s="479" t="s">
        <v>113</v>
      </c>
      <c r="H23" s="29" t="s">
        <v>156</v>
      </c>
      <c r="I23" s="27">
        <v>3900</v>
      </c>
      <c r="J23" s="28" t="s">
        <v>158</v>
      </c>
      <c r="K23" s="240" t="s">
        <v>88</v>
      </c>
      <c r="L23" s="240"/>
      <c r="M23" s="240"/>
      <c r="N23" s="240"/>
      <c r="O23" s="240"/>
      <c r="P23" s="244"/>
      <c r="Q23" s="104" t="str">
        <f>'Section 1,1'!Y21</f>
        <v>Abandon</v>
      </c>
      <c r="R23" s="105" t="str">
        <f>'Section 1,1'!Z21</f>
        <v>Abandon</v>
      </c>
      <c r="S23" s="125" t="str">
        <f>'Section 1,1'!AA21</f>
        <v>Abandon</v>
      </c>
      <c r="T23" s="122" t="str">
        <f>'Section 1,2'!U21</f>
        <v>Abandon</v>
      </c>
      <c r="U23" s="105" t="str">
        <f>'Section 1,2'!V21</f>
        <v>Abandon</v>
      </c>
      <c r="V23" s="130" t="str">
        <f>'Section 1,2'!W21</f>
        <v>Abandon</v>
      </c>
      <c r="W23" s="104" t="str">
        <f>'Section 2,1'!AG21</f>
        <v>Abandon</v>
      </c>
      <c r="X23" s="105" t="str">
        <f>'Section 2,1'!AH21</f>
        <v>Abandon</v>
      </c>
      <c r="Y23" s="125" t="str">
        <f>'Section 2,1'!AI21</f>
        <v>Abandon</v>
      </c>
      <c r="Z23" s="122" t="str">
        <f>'Section 2,2'!AC21</f>
        <v>Abandon</v>
      </c>
      <c r="AA23" s="105" t="str">
        <f>'Section 2,2'!AD21</f>
        <v>Abandon</v>
      </c>
      <c r="AB23" s="130" t="str">
        <f>'Section 2,2'!AE21</f>
        <v>Abandon</v>
      </c>
      <c r="AC23" s="235" t="s">
        <v>170</v>
      </c>
      <c r="AD23" s="74" t="s">
        <v>170</v>
      </c>
      <c r="AE23" s="204" t="s">
        <v>170</v>
      </c>
      <c r="AF23" s="202"/>
      <c r="AG23" s="380"/>
    </row>
    <row r="24" spans="1:33" ht="13.5" thickBot="1">
      <c r="A24" s="36">
        <v>16</v>
      </c>
      <c r="B24" s="454">
        <v>20</v>
      </c>
      <c r="C24" s="455" t="s">
        <v>143</v>
      </c>
      <c r="D24" s="456" t="s">
        <v>144</v>
      </c>
      <c r="E24" s="455" t="s">
        <v>145</v>
      </c>
      <c r="F24" s="456" t="s">
        <v>146</v>
      </c>
      <c r="G24" s="457" t="s">
        <v>134</v>
      </c>
      <c r="H24" s="458" t="s">
        <v>135</v>
      </c>
      <c r="I24" s="459">
        <v>4200</v>
      </c>
      <c r="J24" s="457" t="s">
        <v>96</v>
      </c>
      <c r="K24" s="460" t="s">
        <v>88</v>
      </c>
      <c r="L24" s="460"/>
      <c r="M24" s="460"/>
      <c r="N24" s="460"/>
      <c r="O24" s="460"/>
      <c r="P24" s="461"/>
      <c r="Q24" s="462">
        <f>'Section 1,1'!Y22</f>
        <v>0</v>
      </c>
      <c r="R24" s="463">
        <f>'Section 1,1'!Z22</f>
        <v>0.36863425925925936</v>
      </c>
      <c r="S24" s="464">
        <f>'Section 1,1'!AA22</f>
        <v>0.12557870370370397</v>
      </c>
      <c r="T24" s="465">
        <f>'Section 1,2'!U22</f>
        <v>0.3333333333333333</v>
      </c>
      <c r="U24" s="463">
        <f>'Section 1,2'!V22</f>
        <v>0</v>
      </c>
      <c r="V24" s="466">
        <f>'Section 1,2'!W22</f>
        <v>0.4131944444444444</v>
      </c>
      <c r="W24" s="462">
        <f>'Section 2,1'!AG22</f>
        <v>0</v>
      </c>
      <c r="X24" s="463">
        <f>'Section 2,1'!AH22</f>
        <v>0.1803125000000001</v>
      </c>
      <c r="Y24" s="464">
        <f>'Section 2,1'!AI22</f>
        <v>0.037951388888889</v>
      </c>
      <c r="Z24" s="465" t="str">
        <f>'Section 2,2'!AC22</f>
        <v>Abandon</v>
      </c>
      <c r="AA24" s="463" t="str">
        <f>'Section 2,2'!AD22</f>
        <v>Abandon</v>
      </c>
      <c r="AB24" s="466" t="str">
        <f>'Section 2,2'!AE22</f>
        <v>Abandon</v>
      </c>
      <c r="AC24" s="467" t="s">
        <v>170</v>
      </c>
      <c r="AD24" s="468" t="s">
        <v>170</v>
      </c>
      <c r="AE24" s="469" t="s">
        <v>170</v>
      </c>
      <c r="AF24" s="229"/>
      <c r="AG24" s="380"/>
    </row>
  </sheetData>
  <sheetProtection/>
  <mergeCells count="14">
    <mergeCell ref="A7:A8"/>
    <mergeCell ref="B7:B8"/>
    <mergeCell ref="C7:D8"/>
    <mergeCell ref="E7:F8"/>
    <mergeCell ref="G7:G8"/>
    <mergeCell ref="H7:H8"/>
    <mergeCell ref="I7:I8"/>
    <mergeCell ref="J7:P7"/>
    <mergeCell ref="Q6:S6"/>
    <mergeCell ref="AC17:AE17"/>
    <mergeCell ref="T6:V6"/>
    <mergeCell ref="W6:Y6"/>
    <mergeCell ref="Z6:AB6"/>
    <mergeCell ref="AC6:AE6"/>
  </mergeCells>
  <printOptions horizontalCentered="1" verticalCentered="1"/>
  <pageMargins left="0" right="0" top="0.7480314960629921" bottom="0.7480314960629921" header="0.31496062992125984" footer="0.31496062992125984"/>
  <pageSetup fitToHeight="1" fitToWidth="1" orientation="landscape" paperSize="9" scale="79" r:id="rId1"/>
  <headerFooter>
    <oddHeader xml:space="preserve">&amp;C&amp;"Arial,Gras"&amp;14&amp;ERemise des prix&amp;U
Marathon des Bateke 2009
Classement général definitif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Patrick02</cp:lastModifiedBy>
  <cp:lastPrinted>2009-06-23T13:56:33Z</cp:lastPrinted>
  <dcterms:created xsi:type="dcterms:W3CDTF">2005-10-06T14:18:49Z</dcterms:created>
  <dcterms:modified xsi:type="dcterms:W3CDTF">2009-06-24T07:14:15Z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