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2120" windowHeight="9120" firstSheet="7" activeTab="10"/>
  </bookViews>
  <sheets>
    <sheet name="etape1 - AUTO " sheetId="1" r:id="rId1"/>
    <sheet name="etape 1 - AUTO - Cl" sheetId="2" r:id="rId2"/>
    <sheet name="etape2 - AUTO" sheetId="3" r:id="rId3"/>
    <sheet name="etape 2 - AUTO - Cl" sheetId="4" r:id="rId4"/>
    <sheet name="GENERAL AUTO" sheetId="5" r:id="rId5"/>
    <sheet name="etape 1 - MOTO" sheetId="6" r:id="rId6"/>
    <sheet name="Etape 1 MOTO- Cl" sheetId="7" r:id="rId7"/>
    <sheet name="Etape 2 - Moto" sheetId="8" r:id="rId8"/>
    <sheet name="Etape 2 MOTO - Cl" sheetId="9" r:id="rId9"/>
    <sheet name="GENERAL MOTO" sheetId="10" r:id="rId10"/>
    <sheet name="PETITES MOTO" sheetId="11" r:id="rId11"/>
  </sheets>
  <definedNames>
    <definedName name="_xlnm.Print_Area" localSheetId="5">'etape 1 - MOTO'!$A$1:$Q$20</definedName>
    <definedName name="_xlnm.Print_Area" localSheetId="6">'Etape 1 MOTO- Cl'!$A$1:$S$20</definedName>
    <definedName name="_xlnm.Print_Area" localSheetId="7">'Etape 2 - Moto'!$A$1:$E$21</definedName>
    <definedName name="_xlnm.Print_Area" localSheetId="0">'etape1 - AUTO '!$A$1:$W$13</definedName>
    <definedName name="_xlnm.Print_Area" localSheetId="10">'PETITES MOTO'!$A$1:$F$18</definedName>
  </definedNames>
  <calcPr fullCalcOnLoad="1"/>
</workbook>
</file>

<file path=xl/sharedStrings.xml><?xml version="1.0" encoding="utf-8"?>
<sst xmlns="http://schemas.openxmlformats.org/spreadsheetml/2006/main" count="1130" uniqueCount="276">
  <si>
    <t>N° Course</t>
  </si>
  <si>
    <t>Nom</t>
  </si>
  <si>
    <t>Prénom</t>
  </si>
  <si>
    <t xml:space="preserve">Age </t>
  </si>
  <si>
    <t>Groupe sanguin</t>
  </si>
  <si>
    <t>Véhicule</t>
  </si>
  <si>
    <t>Type</t>
  </si>
  <si>
    <t>Cylindrée</t>
  </si>
  <si>
    <t>Moto</t>
  </si>
  <si>
    <t>Auto</t>
  </si>
  <si>
    <t>Nicolas</t>
  </si>
  <si>
    <t>LEJEUNE</t>
  </si>
  <si>
    <t>BERNIMOLIN</t>
  </si>
  <si>
    <t>MARTINS</t>
  </si>
  <si>
    <t>Christophe</t>
  </si>
  <si>
    <t>KOULTOUMI</t>
  </si>
  <si>
    <t>Daniel</t>
  </si>
  <si>
    <t>Edos / Ricky</t>
  </si>
  <si>
    <t>DREZE</t>
  </si>
  <si>
    <t>Charles-Henri</t>
  </si>
  <si>
    <t>ARGAZZI / ARGAZZI</t>
  </si>
  <si>
    <t xml:space="preserve">41 / 38 </t>
  </si>
  <si>
    <t>A + / O +</t>
  </si>
  <si>
    <t>GASGAS</t>
  </si>
  <si>
    <t>TOYOTA LC</t>
  </si>
  <si>
    <t>LAND ROVER</t>
  </si>
  <si>
    <t xml:space="preserve">Départ </t>
  </si>
  <si>
    <t xml:space="preserve"> </t>
  </si>
  <si>
    <t>38 /</t>
  </si>
  <si>
    <t>E T A P E 1</t>
  </si>
  <si>
    <t>A1</t>
  </si>
  <si>
    <t>A2</t>
  </si>
  <si>
    <t>A3</t>
  </si>
  <si>
    <t>A4</t>
  </si>
  <si>
    <t>A5</t>
  </si>
  <si>
    <t>A6</t>
  </si>
  <si>
    <t>A7</t>
  </si>
  <si>
    <t>ETAPE 1</t>
  </si>
  <si>
    <t>Classement</t>
  </si>
  <si>
    <t>MOTO</t>
  </si>
  <si>
    <t>AUTO</t>
  </si>
  <si>
    <t>E T A P E 2</t>
  </si>
  <si>
    <t>ETAPE 2</t>
  </si>
  <si>
    <t>TOTAL</t>
  </si>
  <si>
    <t>Diff / Préc</t>
  </si>
  <si>
    <t>Diff / 1er</t>
  </si>
  <si>
    <t>LASCHET / SIMON</t>
  </si>
  <si>
    <t>ABANDON</t>
  </si>
  <si>
    <t>ENDURO NGANDA YALA</t>
  </si>
  <si>
    <t>02 - 03 Fevrier 2002</t>
  </si>
  <si>
    <t>01:04,92</t>
  </si>
  <si>
    <t>01:05,52</t>
  </si>
  <si>
    <t>01:11,29</t>
  </si>
  <si>
    <t>01:12,15</t>
  </si>
  <si>
    <t>01:00,94</t>
  </si>
  <si>
    <t>01:02,03</t>
  </si>
  <si>
    <t>01:03,84</t>
  </si>
  <si>
    <t>DEVOS / ZARDON</t>
  </si>
  <si>
    <t>Didier / David</t>
  </si>
  <si>
    <t xml:space="preserve"> Marc / Yves</t>
  </si>
  <si>
    <t>KARA / DECLERCK</t>
  </si>
  <si>
    <t>Zafar / Guy</t>
  </si>
  <si>
    <t>CAGNETTI / QUETAI</t>
  </si>
  <si>
    <t>Pierre / Ludovic</t>
  </si>
  <si>
    <t>Ordre de départ</t>
  </si>
  <si>
    <t>02/02/02</t>
  </si>
  <si>
    <t>BERTONE</t>
  </si>
  <si>
    <t>Jean-Pierre / Nikola</t>
  </si>
  <si>
    <t>ISUZU</t>
  </si>
  <si>
    <t>32 / 33</t>
  </si>
  <si>
    <t>44 / 38</t>
  </si>
  <si>
    <t xml:space="preserve">MITSUBISHI </t>
  </si>
  <si>
    <t>50 / 36</t>
  </si>
  <si>
    <t>A + / B +</t>
  </si>
  <si>
    <t>Essence</t>
  </si>
  <si>
    <t>Diesel</t>
  </si>
  <si>
    <t>37/ 38</t>
  </si>
  <si>
    <t>O + / O +</t>
  </si>
  <si>
    <t>O - /  O +</t>
  </si>
  <si>
    <t>O + / B -</t>
  </si>
  <si>
    <t>O + / O -</t>
  </si>
  <si>
    <t>Marque</t>
  </si>
  <si>
    <t>temps qualif</t>
  </si>
  <si>
    <t>LEJEUNE / ROTENBERG</t>
  </si>
  <si>
    <t>O -</t>
  </si>
  <si>
    <t>KAWASAKI</t>
  </si>
  <si>
    <t>KERROC'H</t>
  </si>
  <si>
    <t>Neyl</t>
  </si>
  <si>
    <t>YAMAHA</t>
  </si>
  <si>
    <t>LATOUR</t>
  </si>
  <si>
    <t>Benjamin</t>
  </si>
  <si>
    <t xml:space="preserve">Temps </t>
  </si>
  <si>
    <t>TI1</t>
  </si>
  <si>
    <t>TI2</t>
  </si>
  <si>
    <t>TI3</t>
  </si>
  <si>
    <t>00:00,00</t>
  </si>
  <si>
    <t>01:00,00</t>
  </si>
  <si>
    <t>02:00,00</t>
  </si>
  <si>
    <t>03:00,00</t>
  </si>
  <si>
    <t>04:00,00</t>
  </si>
  <si>
    <t>05:00,00</t>
  </si>
  <si>
    <t>06:00,00</t>
  </si>
  <si>
    <t>21:02,45</t>
  </si>
  <si>
    <t>21:33,09</t>
  </si>
  <si>
    <t>22:49,66</t>
  </si>
  <si>
    <t>23:39,27</t>
  </si>
  <si>
    <t>19:36,80</t>
  </si>
  <si>
    <t>22:11,49</t>
  </si>
  <si>
    <t>27:17,50</t>
  </si>
  <si>
    <t>35:57,33</t>
  </si>
  <si>
    <t>38:22,94</t>
  </si>
  <si>
    <t>39:02,61</t>
  </si>
  <si>
    <t>39:37,41</t>
  </si>
  <si>
    <t>41:09,06</t>
  </si>
  <si>
    <t>TI4</t>
  </si>
  <si>
    <t>47:36,70</t>
  </si>
  <si>
    <t>52:59,46</t>
  </si>
  <si>
    <t>55:15,99</t>
  </si>
  <si>
    <t>56:16,81</t>
  </si>
  <si>
    <t>57:37,49</t>
  </si>
  <si>
    <t>59:49,29</t>
  </si>
  <si>
    <t>65:54,11</t>
  </si>
  <si>
    <t>68:11,43</t>
  </si>
  <si>
    <t>69:36,41</t>
  </si>
  <si>
    <t>71:14,32</t>
  </si>
  <si>
    <t>74:04,63</t>
  </si>
  <si>
    <t>75:23,71</t>
  </si>
  <si>
    <t>Temps à l'arrivée</t>
  </si>
  <si>
    <t>78:42,08</t>
  </si>
  <si>
    <t>84:20,65</t>
  </si>
  <si>
    <t>88:24,18</t>
  </si>
  <si>
    <t>96:42,58</t>
  </si>
  <si>
    <t>DEVOS</t>
  </si>
  <si>
    <t>Michael</t>
  </si>
  <si>
    <t>A+</t>
  </si>
  <si>
    <t>Charles</t>
  </si>
  <si>
    <t>HONDA</t>
  </si>
  <si>
    <t>BONDUELLE</t>
  </si>
  <si>
    <t>KTM</t>
  </si>
  <si>
    <t>Jean -Pierre</t>
  </si>
  <si>
    <t>0 +</t>
  </si>
  <si>
    <t>SUZUKI</t>
  </si>
  <si>
    <t>DUARTE</t>
  </si>
  <si>
    <t>Nelson</t>
  </si>
  <si>
    <t>Fred</t>
  </si>
  <si>
    <t>HOTTELET</t>
  </si>
  <si>
    <t>Luc</t>
  </si>
  <si>
    <t>Xavier</t>
  </si>
  <si>
    <t>07:00,00</t>
  </si>
  <si>
    <t>08:00,00</t>
  </si>
  <si>
    <t>09:00,00</t>
  </si>
  <si>
    <t>10:00,00</t>
  </si>
  <si>
    <t>11:00,00</t>
  </si>
  <si>
    <t>24:13,45</t>
  </si>
  <si>
    <t>24:12,35</t>
  </si>
  <si>
    <t>25:21,58</t>
  </si>
  <si>
    <t>99:99,99</t>
  </si>
  <si>
    <t>28:00,39</t>
  </si>
  <si>
    <t>28:02,82</t>
  </si>
  <si>
    <t>28:36,52</t>
  </si>
  <si>
    <t>30:34,20</t>
  </si>
  <si>
    <t>30:54,64</t>
  </si>
  <si>
    <t>32:47,50</t>
  </si>
  <si>
    <t>34:31,61</t>
  </si>
  <si>
    <t>36:15,26</t>
  </si>
  <si>
    <t>SULEYMAN</t>
  </si>
  <si>
    <t>Ahmed</t>
  </si>
  <si>
    <t>12:00,00</t>
  </si>
  <si>
    <t>37:16,90</t>
  </si>
  <si>
    <t>46:30,76</t>
  </si>
  <si>
    <t>47:08,56</t>
  </si>
  <si>
    <t>48:05,23</t>
  </si>
  <si>
    <t>49:49,64</t>
  </si>
  <si>
    <t>54:22,85</t>
  </si>
  <si>
    <t>54:48,04</t>
  </si>
  <si>
    <t>54:55,50</t>
  </si>
  <si>
    <t>55:09,51</t>
  </si>
  <si>
    <t>56:35,55</t>
  </si>
  <si>
    <t>58:48,02</t>
  </si>
  <si>
    <t>61:04,32</t>
  </si>
  <si>
    <t>61:05,67</t>
  </si>
  <si>
    <t>DA CRUZ</t>
  </si>
  <si>
    <t>M O T O</t>
  </si>
  <si>
    <t>03/02/02</t>
  </si>
  <si>
    <t>B + / A +</t>
  </si>
  <si>
    <t>Charles-Henri / Marco</t>
  </si>
  <si>
    <t>DREZE / DELETAILLE</t>
  </si>
  <si>
    <t>19:05,58</t>
  </si>
  <si>
    <t>14:23,13</t>
  </si>
  <si>
    <t>17:49,47</t>
  </si>
  <si>
    <t>20:05,01</t>
  </si>
  <si>
    <t>20:34,48</t>
  </si>
  <si>
    <t>23:38,83</t>
  </si>
  <si>
    <t>28:58,23</t>
  </si>
  <si>
    <t>Temps ETAPE</t>
  </si>
  <si>
    <t>33:59,04</t>
  </si>
  <si>
    <t>36:52,24</t>
  </si>
  <si>
    <t xml:space="preserve"> 03 Fevrier 2002</t>
  </si>
  <si>
    <t>41:46,16</t>
  </si>
  <si>
    <t>42:49,49</t>
  </si>
  <si>
    <t>44:19,18</t>
  </si>
  <si>
    <t>46:00,55</t>
  </si>
  <si>
    <t>46:55,82</t>
  </si>
  <si>
    <t>24:33,76</t>
  </si>
  <si>
    <t>49:30,25</t>
  </si>
  <si>
    <t xml:space="preserve">Chrono Départ </t>
  </si>
  <si>
    <t>Chrono 1</t>
  </si>
  <si>
    <t>Chrono 2</t>
  </si>
  <si>
    <t>Chrono 3</t>
  </si>
  <si>
    <t>60:42,21</t>
  </si>
  <si>
    <t>62:39,45</t>
  </si>
  <si>
    <t>63:12,68</t>
  </si>
  <si>
    <t>64:20,98</t>
  </si>
  <si>
    <t>64:30,76</t>
  </si>
  <si>
    <t>68:08,34</t>
  </si>
  <si>
    <t>78:37,12</t>
  </si>
  <si>
    <t>79:14,08</t>
  </si>
  <si>
    <t>84:14,80</t>
  </si>
  <si>
    <t>Classement 2</t>
  </si>
  <si>
    <t>CLASSEMENT GENERAL AUTO</t>
  </si>
  <si>
    <t>CLASSEMENT GENERAL MOTO</t>
  </si>
  <si>
    <t>26:22,70</t>
  </si>
  <si>
    <t>27:25,15</t>
  </si>
  <si>
    <t>28:56,80</t>
  </si>
  <si>
    <t>29:17,59</t>
  </si>
  <si>
    <t>30:55,57</t>
  </si>
  <si>
    <t>31:37,00</t>
  </si>
  <si>
    <t>33:23,96</t>
  </si>
  <si>
    <t>33:21,23</t>
  </si>
  <si>
    <t>32:55,17</t>
  </si>
  <si>
    <t>34:15,89</t>
  </si>
  <si>
    <t>37:05,31</t>
  </si>
  <si>
    <t>50:23,07</t>
  </si>
  <si>
    <t>Ravitaillement</t>
  </si>
  <si>
    <t>52:30,28</t>
  </si>
  <si>
    <t>54:10,04</t>
  </si>
  <si>
    <t>55:20,23</t>
  </si>
  <si>
    <t>55:48,40</t>
  </si>
  <si>
    <t>55:52,33</t>
  </si>
  <si>
    <t>56:26,42</t>
  </si>
  <si>
    <t>56:40,67</t>
  </si>
  <si>
    <t>58:42,62</t>
  </si>
  <si>
    <t>58:54,18</t>
  </si>
  <si>
    <t>63:32,81</t>
  </si>
  <si>
    <t>00:37,19</t>
  </si>
  <si>
    <t>00:55,58</t>
  </si>
  <si>
    <t>01:03,11</t>
  </si>
  <si>
    <t>01:29,71</t>
  </si>
  <si>
    <t>01:35,70</t>
  </si>
  <si>
    <t>02:04,86</t>
  </si>
  <si>
    <t>02:00,33</t>
  </si>
  <si>
    <t>74:58,99</t>
  </si>
  <si>
    <t>78:33,08</t>
  </si>
  <si>
    <t>79:27,68</t>
  </si>
  <si>
    <t>80:24,67</t>
  </si>
  <si>
    <t>80:48,73</t>
  </si>
  <si>
    <t>82:20,22</t>
  </si>
  <si>
    <t>83:13,82</t>
  </si>
  <si>
    <t>86:11,71</t>
  </si>
  <si>
    <t>91:45,02</t>
  </si>
  <si>
    <t>100:12,45</t>
  </si>
  <si>
    <t>95:45,02</t>
  </si>
  <si>
    <t>PETITES M O T O</t>
  </si>
  <si>
    <t>Gregory</t>
  </si>
  <si>
    <t>Sydney</t>
  </si>
  <si>
    <t>David</t>
  </si>
  <si>
    <t>Damien</t>
  </si>
  <si>
    <t>Steve</t>
  </si>
  <si>
    <t>Lionel</t>
  </si>
  <si>
    <t>Malik</t>
  </si>
  <si>
    <t>Talik</t>
  </si>
  <si>
    <t>Audrey</t>
  </si>
  <si>
    <t>de MAREUIL</t>
  </si>
  <si>
    <t>KARA</t>
  </si>
  <si>
    <t>DEKEUNICK</t>
  </si>
  <si>
    <t>DECEUNICK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</si>
</sst>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8">
    <font>
      <sz val="11"/>
      <name val="Arial"/>
      <family val="0"/>
    </font>
    <font>
      <b/>
      <sz val="14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 val="single"/>
      <sz val="16.5"/>
      <color indexed="12"/>
      <name val="Arial"/>
      <family val="0"/>
    </font>
    <font>
      <u val="single"/>
      <sz val="16.5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21" fontId="0" fillId="0" borderId="0" xfId="0" applyNumberFormat="1" applyAlignment="1">
      <alignment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/>
    </xf>
    <xf numFmtId="0" fontId="0" fillId="0" borderId="1" xfId="0" applyBorder="1" applyAlignment="1">
      <alignment wrapText="1"/>
    </xf>
    <xf numFmtId="0" fontId="3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21" fontId="0" fillId="0" borderId="3" xfId="0" applyNumberFormat="1" applyBorder="1" applyAlignment="1">
      <alignment/>
    </xf>
    <xf numFmtId="0" fontId="0" fillId="0" borderId="4" xfId="0" applyBorder="1" applyAlignment="1">
      <alignment wrapText="1"/>
    </xf>
    <xf numFmtId="0" fontId="0" fillId="0" borderId="4" xfId="0" applyBorder="1" applyAlignment="1">
      <alignment/>
    </xf>
    <xf numFmtId="0" fontId="3" fillId="0" borderId="0" xfId="0" applyFont="1" applyAlignment="1">
      <alignment/>
    </xf>
    <xf numFmtId="0" fontId="0" fillId="0" borderId="4" xfId="0" applyFont="1" applyBorder="1" applyAlignment="1">
      <alignment/>
    </xf>
    <xf numFmtId="0" fontId="4" fillId="0" borderId="0" xfId="0" applyFont="1" applyAlignment="1">
      <alignment/>
    </xf>
    <xf numFmtId="0" fontId="0" fillId="0" borderId="5" xfId="0" applyBorder="1" applyAlignment="1">
      <alignment wrapText="1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NumberFormat="1" applyFill="1" applyBorder="1" applyAlignment="1" quotePrefix="1">
      <alignment/>
    </xf>
    <xf numFmtId="21" fontId="0" fillId="0" borderId="5" xfId="0" applyNumberFormat="1" applyFill="1" applyBorder="1" applyAlignment="1" quotePrefix="1">
      <alignment/>
    </xf>
    <xf numFmtId="0" fontId="0" fillId="0" borderId="5" xfId="0" applyBorder="1" applyAlignment="1">
      <alignment horizontal="left"/>
    </xf>
    <xf numFmtId="0" fontId="0" fillId="0" borderId="5" xfId="0" applyFill="1" applyBorder="1" applyAlignment="1">
      <alignment/>
    </xf>
    <xf numFmtId="0" fontId="0" fillId="0" borderId="7" xfId="0" applyBorder="1" applyAlignment="1">
      <alignment/>
    </xf>
    <xf numFmtId="21" fontId="0" fillId="0" borderId="8" xfId="0" applyNumberFormat="1" applyBorder="1" applyAlignment="1">
      <alignment/>
    </xf>
    <xf numFmtId="21" fontId="0" fillId="0" borderId="9" xfId="0" applyNumberFormat="1" applyBorder="1" applyAlignment="1">
      <alignment/>
    </xf>
    <xf numFmtId="20" fontId="0" fillId="0" borderId="8" xfId="0" applyNumberFormat="1" applyFill="1" applyBorder="1" applyAlignment="1">
      <alignment/>
    </xf>
    <xf numFmtId="47" fontId="0" fillId="0" borderId="5" xfId="0" applyNumberFormat="1" applyFill="1" applyBorder="1" applyAlignment="1" quotePrefix="1">
      <alignment/>
    </xf>
    <xf numFmtId="46" fontId="0" fillId="0" borderId="5" xfId="0" applyNumberFormat="1" applyFill="1" applyBorder="1" applyAlignment="1" quotePrefix="1">
      <alignment/>
    </xf>
    <xf numFmtId="0" fontId="0" fillId="0" borderId="10" xfId="0" applyFill="1" applyBorder="1" applyAlignment="1">
      <alignment wrapText="1"/>
    </xf>
    <xf numFmtId="0" fontId="0" fillId="0" borderId="0" xfId="0" applyBorder="1" applyAlignment="1">
      <alignment horizontal="center"/>
    </xf>
    <xf numFmtId="0" fontId="3" fillId="0" borderId="5" xfId="0" applyFont="1" applyFill="1" applyBorder="1" applyAlignment="1">
      <alignment/>
    </xf>
    <xf numFmtId="21" fontId="0" fillId="0" borderId="11" xfId="0" applyNumberFormat="1" applyFill="1" applyBorder="1" applyAlignment="1">
      <alignment/>
    </xf>
    <xf numFmtId="21" fontId="0" fillId="0" borderId="5" xfId="0" applyNumberFormat="1" applyBorder="1" applyAlignment="1">
      <alignment/>
    </xf>
    <xf numFmtId="20" fontId="0" fillId="0" borderId="12" xfId="0" applyNumberFormat="1" applyFill="1" applyBorder="1" applyAlignment="1">
      <alignment/>
    </xf>
    <xf numFmtId="14" fontId="0" fillId="0" borderId="0" xfId="0" applyNumberFormat="1" applyBorder="1" applyAlignment="1">
      <alignment/>
    </xf>
    <xf numFmtId="0" fontId="2" fillId="0" borderId="5" xfId="0" applyFont="1" applyFill="1" applyBorder="1" applyAlignment="1">
      <alignment/>
    </xf>
    <xf numFmtId="47" fontId="2" fillId="0" borderId="5" xfId="0" applyNumberFormat="1" applyFont="1" applyFill="1" applyBorder="1" applyAlignment="1" quotePrefix="1">
      <alignment/>
    </xf>
    <xf numFmtId="0" fontId="0" fillId="0" borderId="5" xfId="0" applyFont="1" applyFill="1" applyBorder="1" applyAlignment="1">
      <alignment/>
    </xf>
    <xf numFmtId="47" fontId="0" fillId="0" borderId="5" xfId="0" applyNumberFormat="1" applyFont="1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21" fontId="0" fillId="0" borderId="5" xfId="0" applyNumberForma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5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7" fontId="0" fillId="0" borderId="5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3" xfId="0" applyBorder="1" applyAlignment="1">
      <alignment horizontal="center"/>
    </xf>
    <xf numFmtId="47" fontId="0" fillId="0" borderId="5" xfId="0" applyNumberFormat="1" applyFont="1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V12" sqref="V12"/>
    </sheetView>
  </sheetViews>
  <sheetFormatPr defaultColWidth="11.00390625" defaultRowHeight="14.25"/>
  <cols>
    <col min="2" max="2" width="4.50390625" style="0" customWidth="1"/>
    <col min="3" max="3" width="6.00390625" style="0" customWidth="1"/>
    <col min="4" max="4" width="11.625" style="0" customWidth="1"/>
    <col min="5" max="5" width="22.00390625" style="0" customWidth="1"/>
    <col min="6" max="6" width="7.00390625" style="0" customWidth="1"/>
    <col min="7" max="7" width="10.00390625" style="0" customWidth="1"/>
    <col min="8" max="8" width="7.75390625" style="0" customWidth="1"/>
    <col min="9" max="9" width="13.75390625" style="0" customWidth="1"/>
    <col min="10" max="11" width="8.75390625" style="0" customWidth="1"/>
    <col min="15" max="15" width="12.75390625" style="0" customWidth="1"/>
    <col min="23" max="23" width="6.75390625" style="0" customWidth="1"/>
  </cols>
  <sheetData>
    <row r="1" spans="3:22" ht="18">
      <c r="C1" s="1" t="s">
        <v>48</v>
      </c>
      <c r="I1" s="2" t="s">
        <v>65</v>
      </c>
      <c r="J1" s="2"/>
      <c r="L1" s="24"/>
      <c r="M1" s="19"/>
      <c r="N1" s="4"/>
      <c r="O1" s="4"/>
      <c r="P1" s="53" t="s">
        <v>40</v>
      </c>
      <c r="Q1" s="53"/>
      <c r="R1" s="4"/>
      <c r="S1" s="4"/>
      <c r="T1" s="4"/>
      <c r="U1" s="4"/>
      <c r="V1" s="24"/>
    </row>
    <row r="2" spans="12:22" ht="14.25">
      <c r="L2" s="24"/>
      <c r="M2" s="52" t="s">
        <v>29</v>
      </c>
      <c r="N2" s="53"/>
      <c r="O2" s="53"/>
      <c r="P2" s="53"/>
      <c r="Q2" s="53"/>
      <c r="R2" s="53"/>
      <c r="S2" s="53"/>
      <c r="T2" s="53"/>
      <c r="U2" s="4"/>
      <c r="V2" s="24"/>
    </row>
    <row r="3" spans="12:22" s="3" customFormat="1" ht="13.5" customHeight="1">
      <c r="L3" s="25"/>
      <c r="M3" s="26"/>
      <c r="N3" s="5"/>
      <c r="O3" s="5"/>
      <c r="P3" s="5"/>
      <c r="Q3" s="5"/>
      <c r="R3" s="5"/>
      <c r="S3" s="5"/>
      <c r="T3" s="5"/>
      <c r="U3" s="5"/>
      <c r="V3" s="27" t="s">
        <v>27</v>
      </c>
    </row>
    <row r="4" spans="1:22" ht="39" customHeight="1">
      <c r="A4" s="16" t="s">
        <v>38</v>
      </c>
      <c r="B4" s="16" t="s">
        <v>64</v>
      </c>
      <c r="C4" s="16" t="s">
        <v>0</v>
      </c>
      <c r="D4" s="17" t="s">
        <v>1</v>
      </c>
      <c r="E4" s="17" t="s">
        <v>2</v>
      </c>
      <c r="F4" s="17" t="s">
        <v>3</v>
      </c>
      <c r="G4" s="16" t="s">
        <v>4</v>
      </c>
      <c r="H4" s="17" t="s">
        <v>5</v>
      </c>
      <c r="I4" s="17" t="s">
        <v>81</v>
      </c>
      <c r="J4" s="17" t="s">
        <v>6</v>
      </c>
      <c r="K4" s="17" t="s">
        <v>7</v>
      </c>
      <c r="L4" s="17" t="s">
        <v>82</v>
      </c>
      <c r="M4" s="23" t="s">
        <v>26</v>
      </c>
      <c r="O4" s="37" t="s">
        <v>92</v>
      </c>
      <c r="Q4" s="37" t="s">
        <v>93</v>
      </c>
      <c r="S4" s="37" t="s">
        <v>94</v>
      </c>
      <c r="T4" s="30" t="s">
        <v>127</v>
      </c>
      <c r="U4" s="37" t="s">
        <v>114</v>
      </c>
      <c r="V4" s="46" t="s">
        <v>194</v>
      </c>
    </row>
    <row r="5" spans="2:22" ht="14.2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23"/>
      <c r="N5" s="23"/>
      <c r="O5" s="37"/>
      <c r="P5" s="23"/>
      <c r="Q5" s="37"/>
      <c r="R5" s="23"/>
      <c r="S5" s="37"/>
      <c r="T5" s="23"/>
      <c r="U5" s="37"/>
      <c r="V5" s="23"/>
    </row>
    <row r="6" spans="1:22" ht="14.25">
      <c r="A6" s="17">
        <v>4</v>
      </c>
      <c r="B6" s="18">
        <v>1</v>
      </c>
      <c r="C6" s="18" t="s">
        <v>31</v>
      </c>
      <c r="D6" s="17" t="s">
        <v>57</v>
      </c>
      <c r="E6" s="17" t="s">
        <v>58</v>
      </c>
      <c r="F6" s="17" t="s">
        <v>28</v>
      </c>
      <c r="G6" s="17" t="s">
        <v>79</v>
      </c>
      <c r="H6" s="18" t="s">
        <v>9</v>
      </c>
      <c r="I6" s="17" t="s">
        <v>66</v>
      </c>
      <c r="J6" s="17" t="s">
        <v>74</v>
      </c>
      <c r="K6" s="17">
        <v>2800</v>
      </c>
      <c r="L6" s="20" t="s">
        <v>54</v>
      </c>
      <c r="M6" s="28" t="s">
        <v>95</v>
      </c>
      <c r="N6" s="21" t="s">
        <v>102</v>
      </c>
      <c r="O6" s="38">
        <f>+N6-M6</f>
        <v>0.014611689814814815</v>
      </c>
      <c r="P6" s="29" t="s">
        <v>110</v>
      </c>
      <c r="Q6" s="38">
        <f>+P6-O6-M6</f>
        <v>0.012042708333333338</v>
      </c>
      <c r="R6" s="28" t="s">
        <v>118</v>
      </c>
      <c r="S6" s="38">
        <f>+R6-Q6-O6-M6</f>
        <v>0.012429050925925918</v>
      </c>
      <c r="T6" s="28" t="s">
        <v>125</v>
      </c>
      <c r="U6" s="38">
        <f>+T6-S6-Q6-O6-M6</f>
        <v>0.012359027777777783</v>
      </c>
      <c r="V6" s="33">
        <f aca="true" t="shared" si="0" ref="V6:V12">+T6-M6</f>
        <v>0.051442476851851854</v>
      </c>
    </row>
    <row r="7" spans="1:22" ht="14.25">
      <c r="A7" s="17">
        <v>7</v>
      </c>
      <c r="B7" s="18">
        <v>2</v>
      </c>
      <c r="C7" s="18" t="s">
        <v>33</v>
      </c>
      <c r="D7" s="17" t="s">
        <v>83</v>
      </c>
      <c r="E7" s="17" t="s">
        <v>67</v>
      </c>
      <c r="F7" s="17" t="s">
        <v>70</v>
      </c>
      <c r="G7" s="17" t="s">
        <v>80</v>
      </c>
      <c r="H7" s="18" t="s">
        <v>9</v>
      </c>
      <c r="I7" s="17" t="s">
        <v>68</v>
      </c>
      <c r="J7" s="17" t="s">
        <v>74</v>
      </c>
      <c r="K7" s="17">
        <v>3000</v>
      </c>
      <c r="L7" s="21" t="s">
        <v>55</v>
      </c>
      <c r="M7" s="28" t="s">
        <v>96</v>
      </c>
      <c r="N7" s="28" t="s">
        <v>103</v>
      </c>
      <c r="O7" s="38">
        <f aca="true" t="shared" si="1" ref="O7:O12">+N7-M7</f>
        <v>0.014271875000000002</v>
      </c>
      <c r="P7" s="28" t="s">
        <v>120</v>
      </c>
      <c r="Q7" s="38">
        <f aca="true" t="shared" si="2" ref="Q7:Q12">+P7-O7-M7</f>
        <v>0.02657638888888889</v>
      </c>
      <c r="R7" s="28" t="s">
        <v>128</v>
      </c>
      <c r="S7" s="38">
        <f aca="true" t="shared" si="3" ref="S7:S12">+R7-Q7-O7-M7</f>
        <v>0.01311099537037037</v>
      </c>
      <c r="T7" s="28" t="s">
        <v>131</v>
      </c>
      <c r="U7" s="38">
        <f aca="true" t="shared" si="4" ref="U7:U12">+T7-S7-Q7-O7-M7</f>
        <v>0.012505787037037027</v>
      </c>
      <c r="V7" s="33">
        <f t="shared" si="0"/>
        <v>0.06646504629629629</v>
      </c>
    </row>
    <row r="8" spans="1:22" ht="14.25">
      <c r="A8" s="17">
        <v>2</v>
      </c>
      <c r="B8" s="18">
        <v>3</v>
      </c>
      <c r="C8" s="18" t="s">
        <v>30</v>
      </c>
      <c r="D8" s="17" t="s">
        <v>46</v>
      </c>
      <c r="E8" s="17" t="s">
        <v>59</v>
      </c>
      <c r="F8" s="17" t="s">
        <v>69</v>
      </c>
      <c r="G8" s="17" t="s">
        <v>22</v>
      </c>
      <c r="H8" s="18" t="s">
        <v>9</v>
      </c>
      <c r="I8" s="17" t="s">
        <v>25</v>
      </c>
      <c r="J8" s="17" t="s">
        <v>74</v>
      </c>
      <c r="K8" s="17">
        <v>3900</v>
      </c>
      <c r="L8" s="21" t="s">
        <v>56</v>
      </c>
      <c r="M8" s="28" t="s">
        <v>97</v>
      </c>
      <c r="N8" s="28" t="s">
        <v>104</v>
      </c>
      <c r="O8" s="38">
        <f t="shared" si="1"/>
        <v>0.014463657407407406</v>
      </c>
      <c r="P8" s="28" t="s">
        <v>111</v>
      </c>
      <c r="Q8" s="38">
        <f t="shared" si="2"/>
        <v>0.011260995370370373</v>
      </c>
      <c r="R8" s="28" t="s">
        <v>117</v>
      </c>
      <c r="S8" s="38">
        <f t="shared" si="3"/>
        <v>0.011265972222222222</v>
      </c>
      <c r="T8" s="28" t="s">
        <v>124</v>
      </c>
      <c r="U8" s="38">
        <f t="shared" si="4"/>
        <v>0.011091782407407397</v>
      </c>
      <c r="V8" s="33">
        <f t="shared" si="0"/>
        <v>0.0480824074074074</v>
      </c>
    </row>
    <row r="9" spans="1:22" ht="14.25">
      <c r="A9" s="17">
        <v>5</v>
      </c>
      <c r="B9" s="18">
        <v>4</v>
      </c>
      <c r="C9" s="18" t="s">
        <v>32</v>
      </c>
      <c r="D9" s="17" t="s">
        <v>60</v>
      </c>
      <c r="E9" s="17" t="s">
        <v>61</v>
      </c>
      <c r="F9" s="17" t="s">
        <v>76</v>
      </c>
      <c r="G9" s="17" t="s">
        <v>77</v>
      </c>
      <c r="H9" s="18" t="s">
        <v>9</v>
      </c>
      <c r="I9" s="17" t="s">
        <v>24</v>
      </c>
      <c r="J9" s="17" t="s">
        <v>75</v>
      </c>
      <c r="K9" s="17">
        <v>4200</v>
      </c>
      <c r="L9" s="21" t="s">
        <v>50</v>
      </c>
      <c r="M9" s="28" t="s">
        <v>98</v>
      </c>
      <c r="N9" s="28" t="s">
        <v>105</v>
      </c>
      <c r="O9" s="38">
        <f t="shared" si="1"/>
        <v>0.014343402777777778</v>
      </c>
      <c r="P9" s="28" t="s">
        <v>113</v>
      </c>
      <c r="Q9" s="38">
        <f t="shared" si="2"/>
        <v>0.012150347222222226</v>
      </c>
      <c r="R9" s="28" t="s">
        <v>121</v>
      </c>
      <c r="S9" s="38">
        <f t="shared" si="3"/>
        <v>0.017188078703703702</v>
      </c>
      <c r="T9" s="28" t="s">
        <v>129</v>
      </c>
      <c r="U9" s="38">
        <f t="shared" si="4"/>
        <v>0.012807175925925923</v>
      </c>
      <c r="V9" s="33">
        <f t="shared" si="0"/>
        <v>0.05648900462962963</v>
      </c>
    </row>
    <row r="10" spans="1:22" ht="14.25">
      <c r="A10" s="17">
        <v>1</v>
      </c>
      <c r="B10" s="18">
        <v>5</v>
      </c>
      <c r="C10" s="18" t="s">
        <v>36</v>
      </c>
      <c r="D10" s="17" t="s">
        <v>20</v>
      </c>
      <c r="E10" s="17" t="s">
        <v>17</v>
      </c>
      <c r="F10" s="17" t="s">
        <v>21</v>
      </c>
      <c r="G10" s="17" t="s">
        <v>78</v>
      </c>
      <c r="H10" s="18" t="s">
        <v>9</v>
      </c>
      <c r="I10" s="17" t="s">
        <v>24</v>
      </c>
      <c r="J10" s="17" t="s">
        <v>74</v>
      </c>
      <c r="K10" s="17">
        <v>4500</v>
      </c>
      <c r="L10" s="21" t="s">
        <v>51</v>
      </c>
      <c r="M10" s="28" t="s">
        <v>99</v>
      </c>
      <c r="N10" s="28" t="s">
        <v>106</v>
      </c>
      <c r="O10" s="38">
        <f t="shared" si="1"/>
        <v>0.010842592592592593</v>
      </c>
      <c r="P10" s="28" t="s">
        <v>109</v>
      </c>
      <c r="Q10" s="38">
        <f t="shared" si="2"/>
        <v>0.011348726851851851</v>
      </c>
      <c r="R10" s="28" t="s">
        <v>116</v>
      </c>
      <c r="S10" s="38">
        <f t="shared" si="3"/>
        <v>0.011830208333333337</v>
      </c>
      <c r="T10" s="28" t="s">
        <v>123</v>
      </c>
      <c r="U10" s="38">
        <f t="shared" si="4"/>
        <v>0.01153877314814815</v>
      </c>
      <c r="V10" s="33">
        <f t="shared" si="0"/>
        <v>0.04556030092592593</v>
      </c>
    </row>
    <row r="11" spans="1:22" ht="14.25">
      <c r="A11" s="17">
        <v>3</v>
      </c>
      <c r="B11" s="18">
        <v>6</v>
      </c>
      <c r="C11" s="18" t="s">
        <v>34</v>
      </c>
      <c r="D11" s="17" t="s">
        <v>186</v>
      </c>
      <c r="E11" s="17" t="s">
        <v>185</v>
      </c>
      <c r="F11" s="22">
        <v>35</v>
      </c>
      <c r="G11" s="17" t="s">
        <v>184</v>
      </c>
      <c r="H11" s="18" t="s">
        <v>9</v>
      </c>
      <c r="I11" s="17" t="s">
        <v>24</v>
      </c>
      <c r="J11" s="17" t="s">
        <v>75</v>
      </c>
      <c r="K11" s="17">
        <v>4000</v>
      </c>
      <c r="L11" s="21" t="s">
        <v>52</v>
      </c>
      <c r="M11" s="28" t="s">
        <v>100</v>
      </c>
      <c r="N11" s="28" t="s">
        <v>107</v>
      </c>
      <c r="O11" s="38">
        <f t="shared" si="1"/>
        <v>0.011938541666666667</v>
      </c>
      <c r="P11" s="28" t="s">
        <v>112</v>
      </c>
      <c r="Q11" s="38">
        <f t="shared" si="2"/>
        <v>0.012105555555555559</v>
      </c>
      <c r="R11" s="28" t="s">
        <v>119</v>
      </c>
      <c r="S11" s="38">
        <f t="shared" si="3"/>
        <v>0.012500925925925927</v>
      </c>
      <c r="T11" s="28" t="s">
        <v>126</v>
      </c>
      <c r="U11" s="38">
        <f t="shared" si="4"/>
        <v>0.012340509259259258</v>
      </c>
      <c r="V11" s="33">
        <f t="shared" si="0"/>
        <v>0.04888553240740741</v>
      </c>
    </row>
    <row r="12" spans="1:22" ht="14.25">
      <c r="A12" s="17">
        <v>6</v>
      </c>
      <c r="B12" s="18">
        <v>7</v>
      </c>
      <c r="C12" s="18" t="s">
        <v>35</v>
      </c>
      <c r="D12" s="17" t="s">
        <v>62</v>
      </c>
      <c r="E12" s="17" t="s">
        <v>63</v>
      </c>
      <c r="F12" s="17" t="s">
        <v>72</v>
      </c>
      <c r="G12" s="17" t="s">
        <v>73</v>
      </c>
      <c r="H12" s="18" t="s">
        <v>9</v>
      </c>
      <c r="I12" s="17" t="s">
        <v>71</v>
      </c>
      <c r="J12" s="17" t="s">
        <v>75</v>
      </c>
      <c r="K12" s="17">
        <v>2500</v>
      </c>
      <c r="L12" s="21" t="s">
        <v>53</v>
      </c>
      <c r="M12" s="28" t="s">
        <v>101</v>
      </c>
      <c r="N12" s="28" t="s">
        <v>108</v>
      </c>
      <c r="O12" s="38">
        <f t="shared" si="1"/>
        <v>0.014785879629629631</v>
      </c>
      <c r="P12" s="28" t="s">
        <v>115</v>
      </c>
      <c r="Q12" s="38">
        <f t="shared" si="2"/>
        <v>0.014111111111111106</v>
      </c>
      <c r="R12" s="28" t="s">
        <v>122</v>
      </c>
      <c r="S12" s="38">
        <f t="shared" si="3"/>
        <v>0.01429085648148148</v>
      </c>
      <c r="T12" s="28" t="s">
        <v>130</v>
      </c>
      <c r="U12" s="38">
        <f t="shared" si="4"/>
        <v>0.014036458333333345</v>
      </c>
      <c r="V12" s="33">
        <f t="shared" si="0"/>
        <v>0.05722430555555556</v>
      </c>
    </row>
    <row r="13" spans="3:4" ht="14.25">
      <c r="C13" t="s">
        <v>27</v>
      </c>
      <c r="D13" t="s">
        <v>27</v>
      </c>
    </row>
    <row r="14" spans="13:22" ht="14.25">
      <c r="M14" s="3"/>
      <c r="N14" s="3"/>
      <c r="O14" s="3"/>
      <c r="P14" s="3"/>
      <c r="Q14" s="3"/>
      <c r="R14" s="3"/>
      <c r="S14" s="3"/>
      <c r="T14" s="3"/>
      <c r="U14" s="3"/>
      <c r="V14" s="3"/>
    </row>
  </sheetData>
  <mergeCells count="2">
    <mergeCell ref="M2:T2"/>
    <mergeCell ref="P1:Q1"/>
  </mergeCells>
  <printOptions/>
  <pageMargins left="0.75" right="0.75" top="1" bottom="1" header="0.4921259845" footer="0.4921259845"/>
  <pageSetup fitToHeight="1" fitToWidth="1" horizontalDpi="300" verticalDpi="300" orientation="landscape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workbookViewId="0" topLeftCell="A1">
      <selection activeCell="A1" sqref="A1:IV16384"/>
    </sheetView>
  </sheetViews>
  <sheetFormatPr defaultColWidth="11.00390625" defaultRowHeight="14.25"/>
  <cols>
    <col min="2" max="2" width="7.875" style="0" customWidth="1"/>
    <col min="3" max="3" width="14.625" style="0" customWidth="1"/>
    <col min="4" max="4" width="13.875" style="0" customWidth="1"/>
    <col min="5" max="5" width="11.125" style="0" customWidth="1"/>
    <col min="6" max="6" width="13.375" style="0" customWidth="1"/>
    <col min="7" max="7" width="8.625" style="0" customWidth="1"/>
  </cols>
  <sheetData>
    <row r="1" spans="2:9" ht="18">
      <c r="B1" s="1" t="s">
        <v>48</v>
      </c>
      <c r="E1" s="1" t="s">
        <v>197</v>
      </c>
      <c r="G1" s="15"/>
      <c r="H1" s="1" t="s">
        <v>220</v>
      </c>
      <c r="I1" s="13"/>
    </row>
    <row r="3" spans="2:7" ht="15" thickBot="1">
      <c r="B3" s="3"/>
      <c r="C3" s="3"/>
      <c r="D3" s="3"/>
      <c r="E3" s="3"/>
      <c r="F3" s="3"/>
      <c r="G3" s="3"/>
    </row>
    <row r="4" spans="1:12" ht="30.75" customHeight="1" thickBot="1">
      <c r="A4" s="6" t="s">
        <v>38</v>
      </c>
      <c r="B4" s="11" t="s">
        <v>0</v>
      </c>
      <c r="C4" s="12" t="s">
        <v>1</v>
      </c>
      <c r="D4" s="12" t="s">
        <v>2</v>
      </c>
      <c r="E4" s="12" t="s">
        <v>81</v>
      </c>
      <c r="F4" s="12" t="s">
        <v>6</v>
      </c>
      <c r="G4" s="12" t="s">
        <v>7</v>
      </c>
      <c r="H4" s="12" t="s">
        <v>37</v>
      </c>
      <c r="I4" s="12" t="s">
        <v>42</v>
      </c>
      <c r="J4" s="14" t="s">
        <v>43</v>
      </c>
      <c r="K4" s="12" t="s">
        <v>44</v>
      </c>
      <c r="L4" s="12" t="s">
        <v>45</v>
      </c>
    </row>
    <row r="5" spans="2:12" ht="14.25"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2:12" ht="14.25"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7" ht="15">
      <c r="A7" s="7" t="s">
        <v>39</v>
      </c>
      <c r="B7" s="9"/>
      <c r="C7" s="9"/>
      <c r="D7" s="9"/>
      <c r="E7" s="9"/>
      <c r="F7" s="9"/>
      <c r="G7" s="9"/>
      <c r="H7" s="10" t="s">
        <v>27</v>
      </c>
      <c r="I7" s="10" t="s">
        <v>27</v>
      </c>
      <c r="J7" s="10" t="s">
        <v>27</v>
      </c>
      <c r="K7" s="10"/>
      <c r="L7" s="10" t="s">
        <v>27</v>
      </c>
      <c r="M7" s="3"/>
      <c r="N7" s="3"/>
      <c r="O7" s="3"/>
      <c r="P7" s="3"/>
      <c r="Q7" s="3"/>
    </row>
    <row r="8" spans="1:12" ht="14.25">
      <c r="A8" s="8">
        <v>1</v>
      </c>
      <c r="B8" s="18">
        <v>8</v>
      </c>
      <c r="C8" s="23" t="s">
        <v>13</v>
      </c>
      <c r="D8" s="17" t="s">
        <v>14</v>
      </c>
      <c r="E8" s="17" t="s">
        <v>136</v>
      </c>
      <c r="F8" s="17"/>
      <c r="G8" s="49">
        <v>250</v>
      </c>
      <c r="H8" s="34">
        <f>'etape 1 - MOTO'!Q13</f>
        <v>0.029741203703703704</v>
      </c>
      <c r="I8" s="34">
        <f>'Etape 2 - Moto'!S13</f>
        <v>0.04744236111111111</v>
      </c>
      <c r="J8" s="34">
        <f>H8+I8</f>
        <v>0.07718356481481481</v>
      </c>
      <c r="K8" s="34" t="s">
        <v>27</v>
      </c>
      <c r="L8" s="34" t="s">
        <v>27</v>
      </c>
    </row>
    <row r="9" spans="1:17" ht="14.25">
      <c r="A9" s="8">
        <v>2</v>
      </c>
      <c r="B9" s="18">
        <v>4</v>
      </c>
      <c r="C9" s="17" t="s">
        <v>86</v>
      </c>
      <c r="D9" s="17" t="s">
        <v>87</v>
      </c>
      <c r="E9" s="17" t="s">
        <v>88</v>
      </c>
      <c r="F9" s="17"/>
      <c r="G9" s="49">
        <v>124</v>
      </c>
      <c r="H9" s="34">
        <f>'etape 1 - MOTO'!Q9</f>
        <v>0.03065462962962963</v>
      </c>
      <c r="I9" s="34">
        <f>'Etape 2 - Moto'!S9</f>
        <v>0.04816620370370371</v>
      </c>
      <c r="J9" s="34">
        <f aca="true" t="shared" si="0" ref="J9:J14">H9+I9</f>
        <v>0.07882083333333334</v>
      </c>
      <c r="K9" s="34">
        <f aca="true" t="shared" si="1" ref="K9:K14">+J9-J8</f>
        <v>0.001637268518518531</v>
      </c>
      <c r="L9" s="34">
        <f aca="true" t="shared" si="2" ref="L9:L17">+J9-J$8</f>
        <v>0.001637268518518531</v>
      </c>
      <c r="M9" s="3"/>
      <c r="N9" s="3"/>
      <c r="O9" s="3"/>
      <c r="P9" s="3"/>
      <c r="Q9" s="3"/>
    </row>
    <row r="10" spans="1:12" ht="14.25">
      <c r="A10" s="8">
        <v>3</v>
      </c>
      <c r="B10" s="18">
        <v>11</v>
      </c>
      <c r="C10" s="17" t="s">
        <v>89</v>
      </c>
      <c r="D10" s="17" t="s">
        <v>90</v>
      </c>
      <c r="E10" s="17" t="s">
        <v>141</v>
      </c>
      <c r="F10" s="17"/>
      <c r="G10" s="49">
        <v>350</v>
      </c>
      <c r="H10" s="34">
        <f>'etape 1 - MOTO'!Q16</f>
        <v>0.031111574074074073</v>
      </c>
      <c r="I10" s="34">
        <f>'Etape 2 - Moto'!S16</f>
        <v>0.04893148148148148</v>
      </c>
      <c r="J10" s="34">
        <f>H10+I10</f>
        <v>0.08004305555555555</v>
      </c>
      <c r="K10" s="34">
        <f t="shared" si="1"/>
        <v>0.0012222222222222079</v>
      </c>
      <c r="L10" s="34">
        <f t="shared" si="2"/>
        <v>0.002859490740740739</v>
      </c>
    </row>
    <row r="11" spans="1:12" ht="14.25">
      <c r="A11" s="8">
        <v>4</v>
      </c>
      <c r="B11" s="18">
        <v>9</v>
      </c>
      <c r="C11" s="23" t="s">
        <v>145</v>
      </c>
      <c r="D11" s="17" t="s">
        <v>147</v>
      </c>
      <c r="E11" s="17" t="s">
        <v>88</v>
      </c>
      <c r="F11" s="17"/>
      <c r="G11" s="49">
        <v>250</v>
      </c>
      <c r="H11" s="34">
        <f>'etape 1 - MOTO'!Q14</f>
        <v>0.03220891203703704</v>
      </c>
      <c r="I11" s="34">
        <f>'Etape 2 - Moto'!S14</f>
        <v>0.051830092592592594</v>
      </c>
      <c r="J11" s="34">
        <f t="shared" si="0"/>
        <v>0.08403900462962963</v>
      </c>
      <c r="K11" s="34">
        <f t="shared" si="1"/>
        <v>0.003995949074074079</v>
      </c>
      <c r="L11" s="34">
        <f t="shared" si="2"/>
        <v>0.006855439814814818</v>
      </c>
    </row>
    <row r="12" spans="1:12" ht="14.25">
      <c r="A12" s="8">
        <v>5</v>
      </c>
      <c r="B12" s="18">
        <v>10</v>
      </c>
      <c r="C12" s="23" t="s">
        <v>181</v>
      </c>
      <c r="D12" s="17" t="s">
        <v>144</v>
      </c>
      <c r="E12" s="17" t="s">
        <v>88</v>
      </c>
      <c r="F12" s="17"/>
      <c r="G12" s="49">
        <v>426</v>
      </c>
      <c r="H12" s="34">
        <f>'etape 1 - MOTO'!Q15</f>
        <v>0.036161111111111116</v>
      </c>
      <c r="I12" s="34">
        <f>'Etape 2 - Moto'!S15</f>
        <v>0.050946759259259254</v>
      </c>
      <c r="J12" s="34">
        <f>H12+I12</f>
        <v>0.08710787037037038</v>
      </c>
      <c r="K12" s="34">
        <f t="shared" si="1"/>
        <v>0.0030688657407407505</v>
      </c>
      <c r="L12" s="34">
        <f t="shared" si="2"/>
        <v>0.009924305555555568</v>
      </c>
    </row>
    <row r="13" spans="1:17" ht="14.25">
      <c r="A13" s="8">
        <v>6</v>
      </c>
      <c r="B13" s="18">
        <v>6</v>
      </c>
      <c r="C13" s="23" t="s">
        <v>142</v>
      </c>
      <c r="D13" s="17" t="s">
        <v>143</v>
      </c>
      <c r="E13" s="17" t="s">
        <v>136</v>
      </c>
      <c r="F13" s="17"/>
      <c r="G13" s="49">
        <v>125</v>
      </c>
      <c r="H13" s="34">
        <f>'etape 1 - MOTO'!Q11</f>
        <v>0.035828124999999995</v>
      </c>
      <c r="I13" s="34">
        <f>'Etape 2 - Moto'!S11</f>
        <v>0.05251736111111111</v>
      </c>
      <c r="J13" s="34">
        <f t="shared" si="0"/>
        <v>0.08834548611111111</v>
      </c>
      <c r="K13" s="34">
        <f t="shared" si="1"/>
        <v>0.00123761574074073</v>
      </c>
      <c r="L13" s="34">
        <f t="shared" si="2"/>
        <v>0.011161921296296298</v>
      </c>
      <c r="M13" s="3"/>
      <c r="N13" s="3"/>
      <c r="O13" s="3"/>
      <c r="P13" s="3"/>
      <c r="Q13" s="3"/>
    </row>
    <row r="14" spans="1:17" ht="14.25">
      <c r="A14" s="8">
        <v>7</v>
      </c>
      <c r="B14" s="18">
        <v>7</v>
      </c>
      <c r="C14" s="23" t="s">
        <v>11</v>
      </c>
      <c r="D14" s="17" t="s">
        <v>139</v>
      </c>
      <c r="E14" s="17" t="s">
        <v>88</v>
      </c>
      <c r="F14" s="17"/>
      <c r="G14" s="49">
        <v>400</v>
      </c>
      <c r="H14" s="34">
        <f>'etape 1 - MOTO'!Q12</f>
        <v>0.03413784722222222</v>
      </c>
      <c r="I14" s="34">
        <f>'Etape 2 - Moto'!S12</f>
        <v>0.05509513888888889</v>
      </c>
      <c r="J14" s="34">
        <f t="shared" si="0"/>
        <v>0.0892329861111111</v>
      </c>
      <c r="K14" s="34">
        <f t="shared" si="1"/>
        <v>0.0008874999999999994</v>
      </c>
      <c r="L14" s="34">
        <f t="shared" si="2"/>
        <v>0.012049421296296298</v>
      </c>
      <c r="M14" s="3"/>
      <c r="N14" s="3"/>
      <c r="O14" s="3"/>
      <c r="P14" s="3"/>
      <c r="Q14" s="3"/>
    </row>
    <row r="15" spans="1:17" ht="14.25">
      <c r="A15" s="8">
        <v>8</v>
      </c>
      <c r="B15" s="18">
        <v>3</v>
      </c>
      <c r="C15" s="17" t="s">
        <v>15</v>
      </c>
      <c r="D15" s="17" t="s">
        <v>16</v>
      </c>
      <c r="E15" s="17" t="s">
        <v>136</v>
      </c>
      <c r="F15" s="17"/>
      <c r="G15" s="49">
        <v>250</v>
      </c>
      <c r="H15" s="34">
        <f>'etape 1 - MOTO'!Q8</f>
        <v>0.03200497685185185</v>
      </c>
      <c r="I15" s="34">
        <f>'Etape 2 - Moto'!S8</f>
        <v>0.05949259259259259</v>
      </c>
      <c r="J15" s="34">
        <f>H15+I15</f>
        <v>0.09149756944444444</v>
      </c>
      <c r="K15" s="34">
        <f>+J15-J14</f>
        <v>0.0022645833333333337</v>
      </c>
      <c r="L15" s="34">
        <f t="shared" si="2"/>
        <v>0.014314004629629631</v>
      </c>
      <c r="M15" s="3"/>
      <c r="N15" s="3"/>
      <c r="O15" s="3"/>
      <c r="P15" s="3"/>
      <c r="Q15" s="3"/>
    </row>
    <row r="16" spans="1:17" ht="14.25">
      <c r="A16" s="8">
        <v>9</v>
      </c>
      <c r="B16" s="18">
        <v>1</v>
      </c>
      <c r="C16" s="23" t="s">
        <v>132</v>
      </c>
      <c r="D16" s="17" t="s">
        <v>133</v>
      </c>
      <c r="E16" s="17" t="s">
        <v>88</v>
      </c>
      <c r="F16" s="17"/>
      <c r="G16" s="49">
        <v>124</v>
      </c>
      <c r="H16" s="34">
        <f>'etape 1 - MOTO'!Q6</f>
        <v>0.03814236111111111</v>
      </c>
      <c r="I16" s="34">
        <f>'Etape 2 - Moto'!S6</f>
        <v>0.054992824074074076</v>
      </c>
      <c r="J16" s="34">
        <f>H16+I16</f>
        <v>0.09313518518518518</v>
      </c>
      <c r="K16" s="34">
        <f>+J16-J15</f>
        <v>0.0016376157407407416</v>
      </c>
      <c r="L16" s="34">
        <f t="shared" si="2"/>
        <v>0.015951620370370373</v>
      </c>
      <c r="M16" s="3"/>
      <c r="N16" s="3"/>
      <c r="O16" s="3"/>
      <c r="P16" s="3"/>
      <c r="Q16" s="3"/>
    </row>
    <row r="17" spans="1:12" ht="14.25">
      <c r="A17" s="8">
        <v>10</v>
      </c>
      <c r="B17" s="18">
        <v>13</v>
      </c>
      <c r="C17" s="23" t="s">
        <v>165</v>
      </c>
      <c r="D17" s="17" t="s">
        <v>166</v>
      </c>
      <c r="E17" s="17" t="s">
        <v>23</v>
      </c>
      <c r="F17" s="17"/>
      <c r="G17" s="49">
        <v>300</v>
      </c>
      <c r="H17" s="34">
        <f>'etape 1 - MOTO'!Q18</f>
        <v>0.03409340277777778</v>
      </c>
      <c r="I17" s="34">
        <f>'Etape 2 - Moto'!S18</f>
        <v>0.06681076388888887</v>
      </c>
      <c r="J17" s="34">
        <f>H17+I17</f>
        <v>0.10090416666666666</v>
      </c>
      <c r="K17" s="34">
        <f>+J17-J16</f>
        <v>0.007768981481481474</v>
      </c>
      <c r="L17" s="34">
        <f t="shared" si="2"/>
        <v>0.023720601851851847</v>
      </c>
    </row>
    <row r="18" spans="1:17" ht="14.25">
      <c r="A18" s="8" t="s">
        <v>27</v>
      </c>
      <c r="B18" s="18">
        <v>5</v>
      </c>
      <c r="C18" s="17" t="s">
        <v>137</v>
      </c>
      <c r="D18" s="17" t="s">
        <v>10</v>
      </c>
      <c r="E18" s="17" t="s">
        <v>138</v>
      </c>
      <c r="F18" s="17"/>
      <c r="G18" s="49">
        <v>520</v>
      </c>
      <c r="H18" s="34">
        <f>'etape 1 - MOTO'!Q10</f>
        <v>0.02952268518518519</v>
      </c>
      <c r="I18" s="34" t="s">
        <v>47</v>
      </c>
      <c r="J18" s="34" t="s">
        <v>47</v>
      </c>
      <c r="K18" s="34" t="s">
        <v>47</v>
      </c>
      <c r="L18" s="34" t="s">
        <v>47</v>
      </c>
      <c r="M18" s="3"/>
      <c r="N18" s="3"/>
      <c r="O18" s="3"/>
      <c r="P18" s="3"/>
      <c r="Q18" s="3"/>
    </row>
    <row r="19" spans="1:12" ht="14.25">
      <c r="A19" s="8"/>
      <c r="B19" s="18">
        <v>12</v>
      </c>
      <c r="C19" s="23" t="s">
        <v>145</v>
      </c>
      <c r="D19" s="17" t="s">
        <v>146</v>
      </c>
      <c r="E19" s="17" t="s">
        <v>85</v>
      </c>
      <c r="F19" s="17"/>
      <c r="G19" s="49">
        <v>250</v>
      </c>
      <c r="H19" s="34">
        <f>'etape 1 - MOTO'!Q17</f>
        <v>0.033194675925925926</v>
      </c>
      <c r="I19" s="34" t="s">
        <v>47</v>
      </c>
      <c r="J19" s="34" t="s">
        <v>47</v>
      </c>
      <c r="K19" s="34" t="s">
        <v>47</v>
      </c>
      <c r="L19" s="34" t="s">
        <v>47</v>
      </c>
    </row>
    <row r="20" spans="1:17" ht="14.25">
      <c r="A20" s="8"/>
      <c r="B20" s="18">
        <v>2</v>
      </c>
      <c r="C20" s="23" t="s">
        <v>12</v>
      </c>
      <c r="D20" s="17" t="s">
        <v>135</v>
      </c>
      <c r="E20" s="17" t="s">
        <v>136</v>
      </c>
      <c r="F20" s="17"/>
      <c r="G20" s="49">
        <v>600</v>
      </c>
      <c r="H20" s="34" t="s">
        <v>47</v>
      </c>
      <c r="I20" s="34" t="s">
        <v>47</v>
      </c>
      <c r="J20" s="34" t="s">
        <v>47</v>
      </c>
      <c r="K20" s="34" t="s">
        <v>47</v>
      </c>
      <c r="L20" s="34" t="s">
        <v>47</v>
      </c>
      <c r="M20" s="3"/>
      <c r="N20" s="3"/>
      <c r="O20" s="3"/>
      <c r="P20" s="3"/>
      <c r="Q20" s="3"/>
    </row>
  </sheetData>
  <printOptions/>
  <pageMargins left="0.75" right="0.75" top="1" bottom="1" header="0.4921259845" footer="0.4921259845"/>
  <pageSetup fitToHeight="1" fitToWidth="1" horizontalDpi="300" verticalDpi="300"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workbookViewId="0" topLeftCell="A1">
      <selection activeCell="D11" sqref="D11"/>
    </sheetView>
  </sheetViews>
  <sheetFormatPr defaultColWidth="11.00390625" defaultRowHeight="14.25"/>
  <cols>
    <col min="2" max="2" width="6.50390625" style="0" customWidth="1"/>
    <col min="3" max="3" width="8.00390625" style="0" customWidth="1"/>
    <col min="4" max="4" width="11.625" style="0" customWidth="1"/>
    <col min="5" max="5" width="22.00390625" style="0" customWidth="1"/>
    <col min="6" max="6" width="9.25390625" style="0" customWidth="1"/>
    <col min="7" max="7" width="10.00390625" style="0" customWidth="1"/>
    <col min="8" max="8" width="7.75390625" style="0" customWidth="1"/>
    <col min="9" max="9" width="13.75390625" style="0" customWidth="1"/>
    <col min="10" max="11" width="8.75390625" style="0" customWidth="1"/>
  </cols>
  <sheetData>
    <row r="1" spans="1:10" ht="18">
      <c r="A1" s="1" t="s">
        <v>48</v>
      </c>
      <c r="E1" s="44" t="s">
        <v>262</v>
      </c>
      <c r="F1" s="2" t="s">
        <v>183</v>
      </c>
      <c r="G1" s="4"/>
      <c r="I1" s="4"/>
      <c r="J1" s="4"/>
    </row>
    <row r="2" spans="6:10" ht="14.25">
      <c r="F2" s="52" t="s">
        <v>27</v>
      </c>
      <c r="G2" s="53"/>
      <c r="H2" s="53"/>
      <c r="I2" s="53"/>
      <c r="J2" s="53"/>
    </row>
    <row r="3" s="3" customFormat="1" ht="12.75" customHeight="1" thickBot="1"/>
    <row r="4" spans="1:11" ht="48" customHeight="1" thickBot="1">
      <c r="A4" s="12" t="s">
        <v>38</v>
      </c>
      <c r="B4" s="16" t="s">
        <v>64</v>
      </c>
      <c r="C4" s="16" t="s">
        <v>0</v>
      </c>
      <c r="D4" s="17" t="s">
        <v>1</v>
      </c>
      <c r="E4" s="17" t="s">
        <v>2</v>
      </c>
      <c r="F4" s="17" t="s">
        <v>3</v>
      </c>
      <c r="G4" s="16" t="s">
        <v>4</v>
      </c>
      <c r="H4" s="17" t="s">
        <v>5</v>
      </c>
      <c r="I4" s="17" t="s">
        <v>81</v>
      </c>
      <c r="J4" s="17" t="s">
        <v>6</v>
      </c>
      <c r="K4" s="17" t="s">
        <v>7</v>
      </c>
    </row>
    <row r="5" spans="1:11" ht="14.25">
      <c r="A5" s="9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4.25">
      <c r="A6" s="18">
        <v>1</v>
      </c>
      <c r="B6" s="18"/>
      <c r="C6" s="18"/>
      <c r="D6" s="17" t="s">
        <v>145</v>
      </c>
      <c r="E6" s="17" t="s">
        <v>271</v>
      </c>
      <c r="F6" s="17"/>
      <c r="G6" s="17"/>
      <c r="H6" s="18"/>
      <c r="I6" s="17"/>
      <c r="J6" s="17"/>
      <c r="K6" s="17"/>
    </row>
    <row r="7" spans="1:11" ht="14.25">
      <c r="A7" s="18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14.25">
      <c r="A8" s="18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4.25">
      <c r="A9" s="18">
        <v>1</v>
      </c>
      <c r="B9" s="18"/>
      <c r="C9" s="18"/>
      <c r="D9" s="23"/>
      <c r="E9" s="17" t="s">
        <v>263</v>
      </c>
      <c r="F9" s="17"/>
      <c r="G9" s="17"/>
      <c r="H9" s="18"/>
      <c r="I9" s="17"/>
      <c r="J9" s="17"/>
      <c r="K9" s="17"/>
    </row>
    <row r="10" spans="1:11" ht="14.25">
      <c r="A10" s="18">
        <v>2</v>
      </c>
      <c r="B10" s="18"/>
      <c r="C10" s="18"/>
      <c r="D10" s="23"/>
      <c r="E10" s="17" t="s">
        <v>264</v>
      </c>
      <c r="F10" s="17"/>
      <c r="G10" s="17"/>
      <c r="H10" s="18"/>
      <c r="I10" s="17"/>
      <c r="J10" s="17"/>
      <c r="K10" s="17"/>
    </row>
    <row r="11" spans="1:11" ht="14.25">
      <c r="A11" s="18">
        <v>3</v>
      </c>
      <c r="B11" s="18"/>
      <c r="C11" s="18"/>
      <c r="D11" s="17" t="s">
        <v>275</v>
      </c>
      <c r="E11" s="17" t="s">
        <v>265</v>
      </c>
      <c r="F11" s="17"/>
      <c r="G11" s="17"/>
      <c r="H11" s="18"/>
      <c r="I11" s="17"/>
      <c r="J11" s="17"/>
      <c r="K11" s="17"/>
    </row>
    <row r="12" spans="1:11" ht="14.25">
      <c r="A12" s="18">
        <v>4</v>
      </c>
      <c r="B12" s="18"/>
      <c r="C12" s="18"/>
      <c r="D12" s="17"/>
      <c r="E12" s="17" t="s">
        <v>266</v>
      </c>
      <c r="F12" s="17"/>
      <c r="G12" s="17"/>
      <c r="H12" s="18"/>
      <c r="I12" s="17"/>
      <c r="J12" s="17"/>
      <c r="K12" s="17"/>
    </row>
    <row r="13" spans="1:11" ht="14.25">
      <c r="A13" s="18">
        <v>4</v>
      </c>
      <c r="B13" s="18"/>
      <c r="C13" s="18"/>
      <c r="D13" s="17" t="s">
        <v>274</v>
      </c>
      <c r="E13" s="17" t="s">
        <v>267</v>
      </c>
      <c r="F13" s="17"/>
      <c r="G13" s="17"/>
      <c r="H13" s="18"/>
      <c r="I13" s="17"/>
      <c r="J13" s="17"/>
      <c r="K13" s="17"/>
    </row>
    <row r="14" spans="1:11" ht="14.25">
      <c r="A14" s="18">
        <v>6</v>
      </c>
      <c r="B14" s="18"/>
      <c r="C14" s="18"/>
      <c r="D14" s="23" t="s">
        <v>272</v>
      </c>
      <c r="E14" s="17" t="s">
        <v>268</v>
      </c>
      <c r="F14" s="17"/>
      <c r="G14" s="17"/>
      <c r="H14" s="18"/>
      <c r="I14" s="17"/>
      <c r="J14" s="17"/>
      <c r="K14" s="17"/>
    </row>
    <row r="15" spans="1:11" ht="14.25">
      <c r="A15" s="18">
        <v>6</v>
      </c>
      <c r="B15" s="18"/>
      <c r="C15" s="18"/>
      <c r="D15" s="23" t="s">
        <v>273</v>
      </c>
      <c r="E15" s="17" t="s">
        <v>269</v>
      </c>
      <c r="F15" s="17"/>
      <c r="G15" s="17"/>
      <c r="H15" s="18"/>
      <c r="I15" s="17"/>
      <c r="J15" s="17"/>
      <c r="K15" s="17"/>
    </row>
    <row r="16" spans="1:11" ht="14.25">
      <c r="A16" s="18">
        <v>6</v>
      </c>
      <c r="B16" s="18"/>
      <c r="C16" s="18"/>
      <c r="D16" s="23"/>
      <c r="E16" s="17" t="s">
        <v>270</v>
      </c>
      <c r="F16" s="17"/>
      <c r="G16" s="17"/>
      <c r="H16" s="18"/>
      <c r="I16" s="17"/>
      <c r="J16" s="17"/>
      <c r="K16" s="17"/>
    </row>
    <row r="17" spans="1:11" ht="14.25">
      <c r="A17" s="18"/>
      <c r="B17" s="18"/>
      <c r="C17" s="18"/>
      <c r="D17" s="23"/>
      <c r="E17" s="17"/>
      <c r="F17" s="17"/>
      <c r="G17" s="17"/>
      <c r="H17" s="18"/>
      <c r="I17" s="17"/>
      <c r="J17" s="17"/>
      <c r="K17" s="17"/>
    </row>
    <row r="18" spans="1:11" ht="14.25">
      <c r="A18" s="18"/>
      <c r="B18" s="18"/>
      <c r="C18" s="18"/>
      <c r="D18" s="23"/>
      <c r="E18" s="17"/>
      <c r="F18" s="17"/>
      <c r="G18" s="17"/>
      <c r="H18" s="18"/>
      <c r="I18" s="17"/>
      <c r="J18" s="17"/>
      <c r="K18" s="17"/>
    </row>
  </sheetData>
  <mergeCells count="1">
    <mergeCell ref="F2:J2"/>
  </mergeCells>
  <printOptions/>
  <pageMargins left="0.75" right="0.75" top="1" bottom="1" header="0.4921259845" footer="0.492125984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workbookViewId="0" topLeftCell="A5">
      <pane xSplit="4" topLeftCell="J1" activePane="topRight" state="frozen"/>
      <selection pane="topLeft" activeCell="A1" sqref="A1"/>
      <selection pane="topRight" activeCell="J25" sqref="J25"/>
    </sheetView>
  </sheetViews>
  <sheetFormatPr defaultColWidth="11.00390625" defaultRowHeight="14.25"/>
  <cols>
    <col min="1" max="1" width="5.25390625" style="0" customWidth="1"/>
    <col min="2" max="2" width="5.75390625" style="0" customWidth="1"/>
    <col min="3" max="3" width="7.125" style="0" customWidth="1"/>
    <col min="4" max="4" width="22.25390625" style="0" customWidth="1"/>
    <col min="5" max="5" width="22.00390625" style="0" customWidth="1"/>
    <col min="6" max="6" width="13.75390625" style="0" customWidth="1"/>
    <col min="7" max="8" width="8.75390625" style="0" customWidth="1"/>
    <col min="10" max="21" width="9.625" style="0" customWidth="1"/>
    <col min="22" max="22" width="6.75390625" style="0" customWidth="1"/>
  </cols>
  <sheetData>
    <row r="1" spans="3:20" ht="18">
      <c r="C1" s="1" t="s">
        <v>48</v>
      </c>
      <c r="F1" s="2" t="s">
        <v>65</v>
      </c>
      <c r="G1" s="2"/>
      <c r="I1" s="24"/>
      <c r="J1" s="19"/>
      <c r="K1" s="4"/>
      <c r="L1" s="4"/>
      <c r="M1" s="53" t="s">
        <v>40</v>
      </c>
      <c r="N1" s="53"/>
      <c r="O1" s="4"/>
      <c r="P1" s="4"/>
      <c r="Q1" s="4"/>
      <c r="R1" s="4"/>
      <c r="S1" s="4"/>
      <c r="T1" s="36">
        <v>37289</v>
      </c>
    </row>
    <row r="2" spans="9:19" ht="14.25">
      <c r="I2" s="24"/>
      <c r="J2" s="52" t="s">
        <v>29</v>
      </c>
      <c r="K2" s="53"/>
      <c r="L2" s="53"/>
      <c r="M2" s="53"/>
      <c r="N2" s="53"/>
      <c r="O2" s="53"/>
      <c r="P2" s="53"/>
      <c r="Q2" s="53"/>
      <c r="R2" s="4"/>
      <c r="S2" s="4"/>
    </row>
    <row r="3" spans="9:20" s="3" customFormat="1" ht="13.5" customHeight="1" thickBot="1">
      <c r="I3" s="25"/>
      <c r="J3" s="26"/>
      <c r="K3" s="5"/>
      <c r="L3" s="5"/>
      <c r="M3" s="5"/>
      <c r="N3" s="5"/>
      <c r="O3" s="5"/>
      <c r="P3" s="5"/>
      <c r="Q3" s="5"/>
      <c r="R3" s="5"/>
      <c r="S3" s="35" t="s">
        <v>27</v>
      </c>
      <c r="T3" s="5"/>
    </row>
    <row r="4" spans="1:21" ht="65.25" customHeight="1" thickBot="1">
      <c r="A4" s="16" t="s">
        <v>38</v>
      </c>
      <c r="B4" s="16" t="s">
        <v>64</v>
      </c>
      <c r="C4" s="16" t="s">
        <v>0</v>
      </c>
      <c r="D4" s="17" t="s">
        <v>1</v>
      </c>
      <c r="E4" s="17" t="s">
        <v>2</v>
      </c>
      <c r="F4" s="17" t="s">
        <v>81</v>
      </c>
      <c r="G4" s="17" t="s">
        <v>6</v>
      </c>
      <c r="H4" s="17" t="s">
        <v>7</v>
      </c>
      <c r="I4" s="17" t="s">
        <v>82</v>
      </c>
      <c r="J4" s="30" t="s">
        <v>205</v>
      </c>
      <c r="K4" s="30" t="s">
        <v>206</v>
      </c>
      <c r="L4" s="39" t="s">
        <v>92</v>
      </c>
      <c r="M4" s="30" t="s">
        <v>207</v>
      </c>
      <c r="N4" s="39" t="s">
        <v>93</v>
      </c>
      <c r="O4" s="30" t="s">
        <v>208</v>
      </c>
      <c r="P4" s="39" t="s">
        <v>94</v>
      </c>
      <c r="Q4" s="30" t="s">
        <v>127</v>
      </c>
      <c r="R4" s="39" t="s">
        <v>114</v>
      </c>
      <c r="S4" s="32" t="s">
        <v>91</v>
      </c>
      <c r="T4" s="12" t="s">
        <v>44</v>
      </c>
      <c r="U4" s="12" t="s">
        <v>45</v>
      </c>
    </row>
    <row r="5" spans="2:19" ht="14.25">
      <c r="B5" s="17"/>
      <c r="C5" s="17"/>
      <c r="D5" s="17"/>
      <c r="E5" s="17"/>
      <c r="F5" s="17"/>
      <c r="G5" s="17"/>
      <c r="H5" s="17"/>
      <c r="I5" s="17"/>
      <c r="J5" s="23"/>
      <c r="K5" s="23"/>
      <c r="L5" s="39"/>
      <c r="M5" s="23"/>
      <c r="N5" s="39"/>
      <c r="O5" s="23"/>
      <c r="P5" s="39"/>
      <c r="Q5" s="23"/>
      <c r="R5" s="39"/>
      <c r="S5" s="23"/>
    </row>
    <row r="6" spans="1:21" ht="14.25">
      <c r="A6" s="17">
        <v>1</v>
      </c>
      <c r="B6" s="18">
        <v>5</v>
      </c>
      <c r="C6" s="18" t="s">
        <v>36</v>
      </c>
      <c r="D6" s="17" t="s">
        <v>20</v>
      </c>
      <c r="E6" s="17" t="s">
        <v>17</v>
      </c>
      <c r="F6" s="17" t="s">
        <v>24</v>
      </c>
      <c r="G6" s="17" t="s">
        <v>74</v>
      </c>
      <c r="H6" s="17">
        <v>4500</v>
      </c>
      <c r="I6" s="21" t="s">
        <v>51</v>
      </c>
      <c r="J6" s="28" t="s">
        <v>99</v>
      </c>
      <c r="K6" s="28" t="s">
        <v>106</v>
      </c>
      <c r="L6" s="40">
        <f aca="true" t="shared" si="0" ref="L6:L12">+K6-J6</f>
        <v>0.010842592592592593</v>
      </c>
      <c r="M6" s="28" t="s">
        <v>109</v>
      </c>
      <c r="N6" s="40">
        <f aca="true" t="shared" si="1" ref="N6:N12">+M6-L6-J6</f>
        <v>0.011348726851851851</v>
      </c>
      <c r="O6" s="28" t="s">
        <v>116</v>
      </c>
      <c r="P6" s="40">
        <f aca="true" t="shared" si="2" ref="P6:P12">+O6-N6-L6-J6</f>
        <v>0.011830208333333337</v>
      </c>
      <c r="Q6" s="28" t="s">
        <v>123</v>
      </c>
      <c r="R6" s="40">
        <f aca="true" t="shared" si="3" ref="R6:R12">+Q6-P6-N6-L6-J6</f>
        <v>0.01153877314814815</v>
      </c>
      <c r="S6" s="33">
        <f>+Q6-J6</f>
        <v>0.04556030092592593</v>
      </c>
      <c r="T6" s="17"/>
      <c r="U6" s="17"/>
    </row>
    <row r="7" spans="1:21" ht="14.25">
      <c r="A7" s="17">
        <v>2</v>
      </c>
      <c r="B7" s="18">
        <v>3</v>
      </c>
      <c r="C7" s="18" t="s">
        <v>30</v>
      </c>
      <c r="D7" s="17" t="s">
        <v>46</v>
      </c>
      <c r="E7" s="17" t="s">
        <v>59</v>
      </c>
      <c r="F7" s="17" t="s">
        <v>25</v>
      </c>
      <c r="G7" s="17" t="s">
        <v>74</v>
      </c>
      <c r="H7" s="17">
        <v>3900</v>
      </c>
      <c r="I7" s="21" t="s">
        <v>56</v>
      </c>
      <c r="J7" s="28" t="s">
        <v>97</v>
      </c>
      <c r="K7" s="28" t="s">
        <v>104</v>
      </c>
      <c r="L7" s="40">
        <f t="shared" si="0"/>
        <v>0.014463657407407406</v>
      </c>
      <c r="M7" s="28" t="s">
        <v>111</v>
      </c>
      <c r="N7" s="40">
        <f t="shared" si="1"/>
        <v>0.011260995370370373</v>
      </c>
      <c r="O7" s="28" t="s">
        <v>117</v>
      </c>
      <c r="P7" s="40">
        <f t="shared" si="2"/>
        <v>0.011265972222222222</v>
      </c>
      <c r="Q7" s="28" t="s">
        <v>124</v>
      </c>
      <c r="R7" s="40">
        <f t="shared" si="3"/>
        <v>0.011091782407407397</v>
      </c>
      <c r="S7" s="33">
        <f aca="true" t="shared" si="4" ref="S7:S12">+Q7-J7</f>
        <v>0.0480824074074074</v>
      </c>
      <c r="T7" s="34">
        <f aca="true" t="shared" si="5" ref="T7:T12">+S7-S6</f>
        <v>0.002522106481481469</v>
      </c>
      <c r="U7" s="34">
        <f aca="true" t="shared" si="6" ref="U7:U12">+S7-S$6</f>
        <v>0.002522106481481469</v>
      </c>
    </row>
    <row r="8" spans="1:21" ht="14.25">
      <c r="A8" s="17">
        <v>3</v>
      </c>
      <c r="B8" s="18">
        <v>6</v>
      </c>
      <c r="C8" s="18" t="s">
        <v>34</v>
      </c>
      <c r="D8" s="17" t="s">
        <v>18</v>
      </c>
      <c r="E8" s="17" t="s">
        <v>19</v>
      </c>
      <c r="F8" s="17" t="s">
        <v>24</v>
      </c>
      <c r="G8" s="17" t="s">
        <v>75</v>
      </c>
      <c r="H8" s="17">
        <v>4000</v>
      </c>
      <c r="I8" s="21" t="s">
        <v>52</v>
      </c>
      <c r="J8" s="28" t="s">
        <v>100</v>
      </c>
      <c r="K8" s="28" t="s">
        <v>107</v>
      </c>
      <c r="L8" s="40">
        <f t="shared" si="0"/>
        <v>0.011938541666666667</v>
      </c>
      <c r="M8" s="28" t="s">
        <v>112</v>
      </c>
      <c r="N8" s="40">
        <f t="shared" si="1"/>
        <v>0.012105555555555559</v>
      </c>
      <c r="O8" s="28" t="s">
        <v>119</v>
      </c>
      <c r="P8" s="40">
        <f t="shared" si="2"/>
        <v>0.012500925925925927</v>
      </c>
      <c r="Q8" s="28" t="s">
        <v>126</v>
      </c>
      <c r="R8" s="40">
        <f t="shared" si="3"/>
        <v>0.012340509259259258</v>
      </c>
      <c r="S8" s="33">
        <f t="shared" si="4"/>
        <v>0.04888553240740741</v>
      </c>
      <c r="T8" s="34">
        <f t="shared" si="5"/>
        <v>0.0008031250000000087</v>
      </c>
      <c r="U8" s="34">
        <f t="shared" si="6"/>
        <v>0.0033252314814814776</v>
      </c>
    </row>
    <row r="9" spans="1:21" ht="14.25">
      <c r="A9" s="17">
        <v>4</v>
      </c>
      <c r="B9" s="18">
        <v>1</v>
      </c>
      <c r="C9" s="18" t="s">
        <v>31</v>
      </c>
      <c r="D9" s="17" t="s">
        <v>57</v>
      </c>
      <c r="E9" s="17" t="s">
        <v>58</v>
      </c>
      <c r="F9" s="17" t="s">
        <v>66</v>
      </c>
      <c r="G9" s="17" t="s">
        <v>74</v>
      </c>
      <c r="H9" s="17">
        <v>2800</v>
      </c>
      <c r="I9" s="20" t="s">
        <v>54</v>
      </c>
      <c r="J9" s="28" t="s">
        <v>95</v>
      </c>
      <c r="K9" s="21" t="s">
        <v>102</v>
      </c>
      <c r="L9" s="40">
        <f>+K9-J9</f>
        <v>0.014611689814814815</v>
      </c>
      <c r="M9" s="29" t="s">
        <v>110</v>
      </c>
      <c r="N9" s="40">
        <f>+M9-L9-J9</f>
        <v>0.012042708333333338</v>
      </c>
      <c r="O9" s="28" t="s">
        <v>118</v>
      </c>
      <c r="P9" s="40">
        <f>+O9-N9-L9-J9</f>
        <v>0.012429050925925918</v>
      </c>
      <c r="Q9" s="28" t="s">
        <v>125</v>
      </c>
      <c r="R9" s="40">
        <f>+Q9-P9-N9-L9-J9</f>
        <v>0.012359027777777783</v>
      </c>
      <c r="S9" s="33">
        <f t="shared" si="4"/>
        <v>0.051442476851851854</v>
      </c>
      <c r="T9" s="34">
        <f t="shared" si="5"/>
        <v>0.002556944444444445</v>
      </c>
      <c r="U9" s="34">
        <f t="shared" si="6"/>
        <v>0.005882175925925923</v>
      </c>
    </row>
    <row r="10" spans="1:21" ht="14.25">
      <c r="A10" s="17">
        <v>5</v>
      </c>
      <c r="B10" s="18">
        <v>4</v>
      </c>
      <c r="C10" s="18" t="s">
        <v>32</v>
      </c>
      <c r="D10" s="17" t="s">
        <v>60</v>
      </c>
      <c r="E10" s="17" t="s">
        <v>61</v>
      </c>
      <c r="F10" s="17" t="s">
        <v>24</v>
      </c>
      <c r="G10" s="17" t="s">
        <v>75</v>
      </c>
      <c r="H10" s="17">
        <v>4200</v>
      </c>
      <c r="I10" s="21" t="s">
        <v>50</v>
      </c>
      <c r="J10" s="28" t="s">
        <v>98</v>
      </c>
      <c r="K10" s="28" t="s">
        <v>105</v>
      </c>
      <c r="L10" s="40">
        <f t="shared" si="0"/>
        <v>0.014343402777777778</v>
      </c>
      <c r="M10" s="28" t="s">
        <v>113</v>
      </c>
      <c r="N10" s="40">
        <f t="shared" si="1"/>
        <v>0.012150347222222226</v>
      </c>
      <c r="O10" s="28" t="s">
        <v>121</v>
      </c>
      <c r="P10" s="40">
        <f t="shared" si="2"/>
        <v>0.017188078703703702</v>
      </c>
      <c r="Q10" s="28" t="s">
        <v>129</v>
      </c>
      <c r="R10" s="40">
        <f t="shared" si="3"/>
        <v>0.012807175925925923</v>
      </c>
      <c r="S10" s="33">
        <f t="shared" si="4"/>
        <v>0.05648900462962963</v>
      </c>
      <c r="T10" s="34">
        <f t="shared" si="5"/>
        <v>0.005046527777777775</v>
      </c>
      <c r="U10" s="34">
        <f t="shared" si="6"/>
        <v>0.010928703703703697</v>
      </c>
    </row>
    <row r="11" spans="1:21" ht="14.25">
      <c r="A11" s="17">
        <v>6</v>
      </c>
      <c r="B11" s="18">
        <v>7</v>
      </c>
      <c r="C11" s="18" t="s">
        <v>35</v>
      </c>
      <c r="D11" s="17" t="s">
        <v>62</v>
      </c>
      <c r="E11" s="17" t="s">
        <v>63</v>
      </c>
      <c r="F11" s="17" t="s">
        <v>71</v>
      </c>
      <c r="G11" s="17" t="s">
        <v>75</v>
      </c>
      <c r="H11" s="17">
        <v>2500</v>
      </c>
      <c r="I11" s="21" t="s">
        <v>53</v>
      </c>
      <c r="J11" s="28" t="s">
        <v>101</v>
      </c>
      <c r="K11" s="28" t="s">
        <v>108</v>
      </c>
      <c r="L11" s="40">
        <f t="shared" si="0"/>
        <v>0.014785879629629631</v>
      </c>
      <c r="M11" s="28" t="s">
        <v>115</v>
      </c>
      <c r="N11" s="40">
        <f t="shared" si="1"/>
        <v>0.014111111111111106</v>
      </c>
      <c r="O11" s="28" t="s">
        <v>122</v>
      </c>
      <c r="P11" s="40">
        <f t="shared" si="2"/>
        <v>0.01429085648148148</v>
      </c>
      <c r="Q11" s="28" t="s">
        <v>130</v>
      </c>
      <c r="R11" s="40">
        <f t="shared" si="3"/>
        <v>0.014036458333333345</v>
      </c>
      <c r="S11" s="33">
        <f t="shared" si="4"/>
        <v>0.05722430555555556</v>
      </c>
      <c r="T11" s="34">
        <f t="shared" si="5"/>
        <v>0.0007353009259259344</v>
      </c>
      <c r="U11" s="34">
        <f t="shared" si="6"/>
        <v>0.011664004629629632</v>
      </c>
    </row>
    <row r="12" spans="1:21" ht="14.25">
      <c r="A12" s="17">
        <v>7</v>
      </c>
      <c r="B12" s="18">
        <v>2</v>
      </c>
      <c r="C12" s="18" t="s">
        <v>33</v>
      </c>
      <c r="D12" s="17" t="s">
        <v>83</v>
      </c>
      <c r="E12" s="17" t="s">
        <v>67</v>
      </c>
      <c r="F12" s="17" t="s">
        <v>68</v>
      </c>
      <c r="G12" s="17" t="s">
        <v>74</v>
      </c>
      <c r="H12" s="17">
        <v>3000</v>
      </c>
      <c r="I12" s="21" t="s">
        <v>55</v>
      </c>
      <c r="J12" s="28" t="s">
        <v>96</v>
      </c>
      <c r="K12" s="28" t="s">
        <v>103</v>
      </c>
      <c r="L12" s="40">
        <f t="shared" si="0"/>
        <v>0.014271875000000002</v>
      </c>
      <c r="M12" s="28" t="s">
        <v>120</v>
      </c>
      <c r="N12" s="40">
        <f t="shared" si="1"/>
        <v>0.02657638888888889</v>
      </c>
      <c r="O12" s="28" t="s">
        <v>128</v>
      </c>
      <c r="P12" s="40">
        <f t="shared" si="2"/>
        <v>0.01311099537037037</v>
      </c>
      <c r="Q12" s="28" t="s">
        <v>131</v>
      </c>
      <c r="R12" s="40">
        <f t="shared" si="3"/>
        <v>0.012505787037037027</v>
      </c>
      <c r="S12" s="33">
        <f t="shared" si="4"/>
        <v>0.06646504629629629</v>
      </c>
      <c r="T12" s="34">
        <f t="shared" si="5"/>
        <v>0.00924074074074073</v>
      </c>
      <c r="U12" s="34">
        <f t="shared" si="6"/>
        <v>0.02090474537037036</v>
      </c>
    </row>
    <row r="13" spans="3:5" ht="14.25">
      <c r="C13" t="s">
        <v>27</v>
      </c>
      <c r="D13" t="s">
        <v>27</v>
      </c>
      <c r="E13" s="4"/>
    </row>
    <row r="14" spans="10:19" ht="14.25">
      <c r="J14" s="3"/>
      <c r="K14" s="3"/>
      <c r="L14" s="3"/>
      <c r="M14" s="3"/>
      <c r="N14" s="3"/>
      <c r="O14" s="3"/>
      <c r="P14" s="3"/>
      <c r="Q14" s="3"/>
      <c r="R14" s="3"/>
      <c r="S14" s="3"/>
    </row>
  </sheetData>
  <mergeCells count="2">
    <mergeCell ref="J2:Q2"/>
    <mergeCell ref="M1:N1"/>
  </mergeCells>
  <printOptions/>
  <pageMargins left="0.75" right="0.75" top="1" bottom="1" header="0.4921259845" footer="0.4921259845"/>
  <pageSetup fitToHeight="1" fitToWidth="1" horizontalDpi="300" verticalDpi="3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"/>
  <sheetViews>
    <sheetView workbookViewId="0" topLeftCell="A1">
      <pane xSplit="4" topLeftCell="F1" activePane="topRight" state="frozen"/>
      <selection pane="topLeft" activeCell="A1" sqref="A1"/>
      <selection pane="topRight" activeCell="L1" sqref="L1:M1"/>
    </sheetView>
  </sheetViews>
  <sheetFormatPr defaultColWidth="11.00390625" defaultRowHeight="14.25"/>
  <cols>
    <col min="1" max="1" width="5.25390625" style="0" customWidth="1"/>
    <col min="2" max="2" width="5.75390625" style="0" customWidth="1"/>
    <col min="3" max="3" width="7.125" style="0" customWidth="1"/>
    <col min="4" max="4" width="22.25390625" style="0" customWidth="1"/>
    <col min="5" max="5" width="22.00390625" style="0" customWidth="1"/>
    <col min="6" max="6" width="13.75390625" style="0" customWidth="1"/>
    <col min="7" max="8" width="8.75390625" style="0" customWidth="1"/>
    <col min="9" max="20" width="9.625" style="0" customWidth="1"/>
    <col min="21" max="21" width="6.75390625" style="0" customWidth="1"/>
  </cols>
  <sheetData>
    <row r="1" spans="3:19" ht="18">
      <c r="C1" s="1" t="s">
        <v>48</v>
      </c>
      <c r="F1" s="2" t="s">
        <v>183</v>
      </c>
      <c r="G1" s="2"/>
      <c r="I1" s="19"/>
      <c r="J1" s="4"/>
      <c r="K1" s="4"/>
      <c r="L1" s="53" t="s">
        <v>40</v>
      </c>
      <c r="M1" s="53"/>
      <c r="N1" s="4"/>
      <c r="O1" s="4"/>
      <c r="P1" s="4"/>
      <c r="Q1" s="4"/>
      <c r="R1" s="4"/>
      <c r="S1" s="36">
        <v>37289</v>
      </c>
    </row>
    <row r="2" spans="9:18" ht="14.25">
      <c r="I2" s="52" t="s">
        <v>41</v>
      </c>
      <c r="J2" s="53"/>
      <c r="K2" s="53"/>
      <c r="L2" s="53"/>
      <c r="M2" s="53"/>
      <c r="N2" s="53"/>
      <c r="O2" s="53"/>
      <c r="P2" s="53"/>
      <c r="Q2" s="4"/>
      <c r="R2" s="4"/>
    </row>
    <row r="3" spans="9:19" s="3" customFormat="1" ht="13.5" customHeight="1" thickBot="1">
      <c r="I3" s="26"/>
      <c r="J3" s="5"/>
      <c r="K3" s="5"/>
      <c r="L3" s="5"/>
      <c r="M3" s="5"/>
      <c r="N3" s="5"/>
      <c r="O3" s="5"/>
      <c r="P3" s="5"/>
      <c r="Q3" s="5"/>
      <c r="R3" s="35" t="s">
        <v>27</v>
      </c>
      <c r="S3" s="5"/>
    </row>
    <row r="4" spans="1:20" ht="65.25" customHeight="1" thickBot="1">
      <c r="A4" s="16" t="s">
        <v>218</v>
      </c>
      <c r="B4" s="16" t="s">
        <v>64</v>
      </c>
      <c r="C4" s="16" t="s">
        <v>0</v>
      </c>
      <c r="D4" s="17" t="s">
        <v>1</v>
      </c>
      <c r="E4" s="17" t="s">
        <v>2</v>
      </c>
      <c r="F4" s="17" t="s">
        <v>81</v>
      </c>
      <c r="G4" s="17" t="s">
        <v>6</v>
      </c>
      <c r="H4" s="17" t="s">
        <v>7</v>
      </c>
      <c r="I4" s="30" t="s">
        <v>205</v>
      </c>
      <c r="J4" s="30" t="s">
        <v>206</v>
      </c>
      <c r="K4" s="39" t="s">
        <v>92</v>
      </c>
      <c r="L4" s="30" t="s">
        <v>207</v>
      </c>
      <c r="M4" s="39" t="s">
        <v>93</v>
      </c>
      <c r="N4" s="30" t="s">
        <v>208</v>
      </c>
      <c r="O4" s="39" t="s">
        <v>94</v>
      </c>
      <c r="P4" s="30" t="s">
        <v>127</v>
      </c>
      <c r="Q4" s="39" t="s">
        <v>114</v>
      </c>
      <c r="R4" s="47" t="s">
        <v>194</v>
      </c>
      <c r="S4" s="12" t="s">
        <v>44</v>
      </c>
      <c r="T4" s="12" t="s">
        <v>45</v>
      </c>
    </row>
    <row r="5" spans="2:18" ht="14.25">
      <c r="B5" s="17"/>
      <c r="C5" s="17"/>
      <c r="D5" s="17"/>
      <c r="E5" s="17"/>
      <c r="F5" s="17"/>
      <c r="G5" s="17"/>
      <c r="H5" s="17"/>
      <c r="I5" s="23"/>
      <c r="J5" s="23"/>
      <c r="K5" s="39"/>
      <c r="L5" s="23"/>
      <c r="M5" s="39"/>
      <c r="N5" s="23"/>
      <c r="O5" s="39"/>
      <c r="P5" s="23"/>
      <c r="Q5" s="39"/>
      <c r="R5" s="23"/>
    </row>
    <row r="6" spans="1:20" ht="14.25">
      <c r="A6" s="17"/>
      <c r="B6" s="18">
        <v>5</v>
      </c>
      <c r="C6" s="18" t="s">
        <v>36</v>
      </c>
      <c r="D6" s="17" t="s">
        <v>20</v>
      </c>
      <c r="E6" s="17" t="s">
        <v>17</v>
      </c>
      <c r="F6" s="17" t="s">
        <v>24</v>
      </c>
      <c r="G6" s="17" t="s">
        <v>74</v>
      </c>
      <c r="H6" s="17">
        <v>4500</v>
      </c>
      <c r="I6" s="28" t="s">
        <v>95</v>
      </c>
      <c r="J6" s="28" t="s">
        <v>188</v>
      </c>
      <c r="K6" s="40">
        <f aca="true" t="shared" si="0" ref="K6:K12">+J6-I6</f>
        <v>0.009989930555555556</v>
      </c>
      <c r="L6" s="28" t="s">
        <v>193</v>
      </c>
      <c r="M6" s="40">
        <f aca="true" t="shared" si="1" ref="M6:M12">+L6-K6-I6</f>
        <v>0.010128472222222221</v>
      </c>
      <c r="N6" s="28" t="s">
        <v>201</v>
      </c>
      <c r="O6" s="40">
        <f aca="true" t="shared" si="2" ref="O6:O12">+N6-M6-K6-I6</f>
        <v>0.011832407407407408</v>
      </c>
      <c r="P6" s="28" t="s">
        <v>210</v>
      </c>
      <c r="Q6" s="40">
        <f aca="true" t="shared" si="3" ref="Q6:Q12">+P6-O6-M6-K6-I6</f>
        <v>0.011561342592592594</v>
      </c>
      <c r="R6" s="33">
        <f aca="true" t="shared" si="4" ref="R6:R12">+P6-I6</f>
        <v>0.04351215277777778</v>
      </c>
      <c r="S6" s="17"/>
      <c r="T6" s="17"/>
    </row>
    <row r="7" spans="1:20" ht="14.25">
      <c r="A7" s="17"/>
      <c r="B7" s="18">
        <v>3</v>
      </c>
      <c r="C7" s="18" t="s">
        <v>30</v>
      </c>
      <c r="D7" s="17" t="s">
        <v>46</v>
      </c>
      <c r="E7" s="17" t="s">
        <v>59</v>
      </c>
      <c r="F7" s="17" t="s">
        <v>25</v>
      </c>
      <c r="G7" s="17" t="s">
        <v>74</v>
      </c>
      <c r="H7" s="17">
        <v>3900</v>
      </c>
      <c r="I7" s="28" t="s">
        <v>96</v>
      </c>
      <c r="J7" s="28" t="s">
        <v>189</v>
      </c>
      <c r="K7" s="40">
        <f t="shared" si="0"/>
        <v>0.011683680555555558</v>
      </c>
      <c r="L7" s="28" t="s">
        <v>195</v>
      </c>
      <c r="M7" s="40">
        <f t="shared" si="1"/>
        <v>0.011221874999999997</v>
      </c>
      <c r="N7" s="28" t="s">
        <v>204</v>
      </c>
      <c r="O7" s="40">
        <f t="shared" si="2"/>
        <v>0.010777893518518518</v>
      </c>
      <c r="P7" s="28" t="s">
        <v>214</v>
      </c>
      <c r="Q7" s="40">
        <f t="shared" si="3"/>
        <v>0.012940856481481475</v>
      </c>
      <c r="R7" s="33">
        <f t="shared" si="4"/>
        <v>0.04662430555555555</v>
      </c>
      <c r="S7" s="34">
        <f>+R7-R6</f>
        <v>0.0031121527777777727</v>
      </c>
      <c r="T7" s="34">
        <f aca="true" t="shared" si="5" ref="T7:T12">+R7-R$6</f>
        <v>0.0031121527777777727</v>
      </c>
    </row>
    <row r="8" spans="1:20" ht="14.25">
      <c r="A8" s="17"/>
      <c r="B8" s="18">
        <v>6</v>
      </c>
      <c r="C8" s="18" t="s">
        <v>34</v>
      </c>
      <c r="D8" s="17" t="s">
        <v>18</v>
      </c>
      <c r="E8" s="17" t="s">
        <v>19</v>
      </c>
      <c r="F8" s="17" t="s">
        <v>24</v>
      </c>
      <c r="G8" s="17" t="s">
        <v>75</v>
      </c>
      <c r="H8" s="17">
        <v>4000</v>
      </c>
      <c r="I8" s="28" t="s">
        <v>97</v>
      </c>
      <c r="J8" s="28" t="s">
        <v>187</v>
      </c>
      <c r="K8" s="40">
        <f t="shared" si="0"/>
        <v>0.011870138888888888</v>
      </c>
      <c r="L8" s="28" t="s">
        <v>196</v>
      </c>
      <c r="M8" s="40">
        <f t="shared" si="1"/>
        <v>0.012345601851851852</v>
      </c>
      <c r="N8" s="28" t="s">
        <v>212</v>
      </c>
      <c r="O8" s="40">
        <f t="shared" si="2"/>
        <v>0.01908263888888889</v>
      </c>
      <c r="P8" s="48" t="s">
        <v>27</v>
      </c>
      <c r="Q8" s="40" t="e">
        <f t="shared" si="3"/>
        <v>#VALUE!</v>
      </c>
      <c r="R8" s="33" t="e">
        <f t="shared" si="4"/>
        <v>#VALUE!</v>
      </c>
      <c r="S8" s="34" t="e">
        <f>+R8-R7</f>
        <v>#VALUE!</v>
      </c>
      <c r="T8" s="34" t="e">
        <f t="shared" si="5"/>
        <v>#VALUE!</v>
      </c>
    </row>
    <row r="9" spans="1:20" ht="14.25">
      <c r="A9" s="17"/>
      <c r="B9" s="18">
        <v>1</v>
      </c>
      <c r="C9" s="18" t="s">
        <v>31</v>
      </c>
      <c r="D9" s="17" t="s">
        <v>57</v>
      </c>
      <c r="E9" s="17" t="s">
        <v>58</v>
      </c>
      <c r="F9" s="17" t="s">
        <v>66</v>
      </c>
      <c r="G9" s="17" t="s">
        <v>74</v>
      </c>
      <c r="H9" s="17">
        <v>2800</v>
      </c>
      <c r="I9" s="28" t="s">
        <v>98</v>
      </c>
      <c r="J9" s="28" t="s">
        <v>191</v>
      </c>
      <c r="K9" s="40">
        <f t="shared" si="0"/>
        <v>0.01220462962962963</v>
      </c>
      <c r="L9" s="28" t="s">
        <v>199</v>
      </c>
      <c r="M9" s="40">
        <f t="shared" si="1"/>
        <v>0.015451504629629631</v>
      </c>
      <c r="N9" s="48" t="s">
        <v>27</v>
      </c>
      <c r="O9" s="40" t="e">
        <f t="shared" si="2"/>
        <v>#VALUE!</v>
      </c>
      <c r="P9" s="48" t="s">
        <v>27</v>
      </c>
      <c r="Q9" s="40" t="e">
        <f t="shared" si="3"/>
        <v>#VALUE!</v>
      </c>
      <c r="R9" s="33" t="e">
        <f t="shared" si="4"/>
        <v>#VALUE!</v>
      </c>
      <c r="S9" s="34" t="e">
        <f>+R9-R8</f>
        <v>#VALUE!</v>
      </c>
      <c r="T9" s="34" t="e">
        <f t="shared" si="5"/>
        <v>#VALUE!</v>
      </c>
    </row>
    <row r="10" spans="1:20" ht="14.25">
      <c r="A10" s="17"/>
      <c r="B10" s="18">
        <v>4</v>
      </c>
      <c r="C10" s="18" t="s">
        <v>32</v>
      </c>
      <c r="D10" s="17" t="s">
        <v>60</v>
      </c>
      <c r="E10" s="17" t="s">
        <v>61</v>
      </c>
      <c r="F10" s="17" t="s">
        <v>24</v>
      </c>
      <c r="G10" s="17" t="s">
        <v>75</v>
      </c>
      <c r="H10" s="17">
        <v>4200</v>
      </c>
      <c r="I10" s="28" t="s">
        <v>99</v>
      </c>
      <c r="J10" s="28" t="s">
        <v>190</v>
      </c>
      <c r="K10" s="40">
        <f t="shared" si="0"/>
        <v>0.011169097222222221</v>
      </c>
      <c r="L10" s="28" t="s">
        <v>202</v>
      </c>
      <c r="M10" s="40">
        <f t="shared" si="1"/>
        <v>0.018643634259259256</v>
      </c>
      <c r="N10" s="28" t="s">
        <v>211</v>
      </c>
      <c r="O10" s="40">
        <f t="shared" si="2"/>
        <v>0.011306250000000006</v>
      </c>
      <c r="P10" s="28" t="s">
        <v>216</v>
      </c>
      <c r="Q10" s="40">
        <f t="shared" si="3"/>
        <v>0.01112731481481482</v>
      </c>
      <c r="R10" s="33">
        <f t="shared" si="4"/>
        <v>0.052246296296296305</v>
      </c>
      <c r="S10" s="34" t="e">
        <f>+R10-R9</f>
        <v>#VALUE!</v>
      </c>
      <c r="T10" s="34">
        <f t="shared" si="5"/>
        <v>0.008734143518518526</v>
      </c>
    </row>
    <row r="11" spans="1:20" ht="14.25">
      <c r="A11" s="17"/>
      <c r="B11" s="18">
        <v>7</v>
      </c>
      <c r="C11" s="18" t="s">
        <v>35</v>
      </c>
      <c r="D11" s="17" t="s">
        <v>62</v>
      </c>
      <c r="E11" s="17" t="s">
        <v>63</v>
      </c>
      <c r="F11" s="17" t="s">
        <v>71</v>
      </c>
      <c r="G11" s="17" t="s">
        <v>75</v>
      </c>
      <c r="H11" s="17">
        <v>2500</v>
      </c>
      <c r="I11" s="28" t="s">
        <v>100</v>
      </c>
      <c r="J11" s="28" t="s">
        <v>203</v>
      </c>
      <c r="K11" s="40">
        <f t="shared" si="0"/>
        <v>0.013585185185185185</v>
      </c>
      <c r="L11" s="28" t="s">
        <v>200</v>
      </c>
      <c r="M11" s="40">
        <f t="shared" si="1"/>
        <v>0.013720138888888895</v>
      </c>
      <c r="N11" s="28" t="s">
        <v>213</v>
      </c>
      <c r="O11" s="40">
        <f t="shared" si="2"/>
        <v>0.014022916666666664</v>
      </c>
      <c r="P11" s="28" t="s">
        <v>217</v>
      </c>
      <c r="Q11" s="40">
        <f t="shared" si="3"/>
        <v>0.013704166666666665</v>
      </c>
      <c r="R11" s="33">
        <f t="shared" si="4"/>
        <v>0.055032407407407405</v>
      </c>
      <c r="S11" s="34">
        <f>+R11-R12</f>
        <v>0.004602777777777768</v>
      </c>
      <c r="T11" s="34">
        <f t="shared" si="5"/>
        <v>0.011520254629629627</v>
      </c>
    </row>
    <row r="12" spans="1:20" ht="14.25">
      <c r="A12" s="17"/>
      <c r="B12" s="18">
        <v>2</v>
      </c>
      <c r="C12" s="18" t="s">
        <v>33</v>
      </c>
      <c r="D12" s="17" t="s">
        <v>83</v>
      </c>
      <c r="E12" s="17" t="s">
        <v>67</v>
      </c>
      <c r="F12" s="17" t="s">
        <v>68</v>
      </c>
      <c r="G12" s="17" t="s">
        <v>74</v>
      </c>
      <c r="H12" s="17">
        <v>3000</v>
      </c>
      <c r="I12" s="28" t="s">
        <v>101</v>
      </c>
      <c r="J12" s="28" t="s">
        <v>192</v>
      </c>
      <c r="K12" s="40">
        <f t="shared" si="0"/>
        <v>0.012254976851851854</v>
      </c>
      <c r="L12" s="28" t="s">
        <v>198</v>
      </c>
      <c r="M12" s="40">
        <f t="shared" si="1"/>
        <v>0.012584837962962964</v>
      </c>
      <c r="N12" s="28" t="s">
        <v>209</v>
      </c>
      <c r="O12" s="40">
        <f t="shared" si="2"/>
        <v>0.013148726851851849</v>
      </c>
      <c r="P12" s="28" t="s">
        <v>215</v>
      </c>
      <c r="Q12" s="40">
        <f t="shared" si="3"/>
        <v>0.012441087962962973</v>
      </c>
      <c r="R12" s="33">
        <f t="shared" si="4"/>
        <v>0.05042962962962964</v>
      </c>
      <c r="S12" s="34">
        <f>+R12-R10</f>
        <v>-0.0018166666666666678</v>
      </c>
      <c r="T12" s="34">
        <f t="shared" si="5"/>
        <v>0.006917476851851859</v>
      </c>
    </row>
    <row r="13" spans="3:5" ht="14.25">
      <c r="C13" t="s">
        <v>27</v>
      </c>
      <c r="D13" t="s">
        <v>27</v>
      </c>
      <c r="E13" s="4"/>
    </row>
    <row r="14" spans="9:18" ht="14.25">
      <c r="I14" s="3"/>
      <c r="J14" s="3"/>
      <c r="K14" s="3"/>
      <c r="L14" s="3"/>
      <c r="M14" s="3"/>
      <c r="N14" s="3"/>
      <c r="O14" s="3"/>
      <c r="P14" s="3"/>
      <c r="Q14" s="3"/>
      <c r="R14" s="3"/>
    </row>
  </sheetData>
  <mergeCells count="2">
    <mergeCell ref="I2:P2"/>
    <mergeCell ref="L1:M1"/>
  </mergeCells>
  <printOptions/>
  <pageMargins left="0.75" right="0.75" top="1" bottom="1" header="0.4921259845" footer="0.4921259845"/>
  <pageSetup horizontalDpi="300" verticalDpi="300" orientation="portrait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workbookViewId="0" topLeftCell="A1">
      <pane xSplit="4" topLeftCell="O1" activePane="topRight" state="frozen"/>
      <selection pane="topLeft" activeCell="A1" sqref="A1"/>
      <selection pane="topRight" activeCell="S1" sqref="S1"/>
    </sheetView>
  </sheetViews>
  <sheetFormatPr defaultColWidth="11.00390625" defaultRowHeight="14.25"/>
  <cols>
    <col min="1" max="1" width="5.25390625" style="0" customWidth="1"/>
    <col min="2" max="2" width="5.75390625" style="0" customWidth="1"/>
    <col min="3" max="3" width="7.125" style="0" customWidth="1"/>
    <col min="4" max="4" width="22.25390625" style="0" customWidth="1"/>
    <col min="5" max="5" width="22.00390625" style="0" customWidth="1"/>
    <col min="6" max="6" width="13.75390625" style="0" customWidth="1"/>
    <col min="7" max="8" width="8.75390625" style="0" customWidth="1"/>
    <col min="9" max="20" width="9.625" style="0" customWidth="1"/>
    <col min="21" max="21" width="6.75390625" style="0" customWidth="1"/>
  </cols>
  <sheetData>
    <row r="1" spans="3:19" ht="18">
      <c r="C1" s="1" t="s">
        <v>48</v>
      </c>
      <c r="F1" s="2" t="s">
        <v>183</v>
      </c>
      <c r="G1" s="2"/>
      <c r="I1" s="19"/>
      <c r="J1" s="4"/>
      <c r="K1" s="4"/>
      <c r="L1" s="53" t="s">
        <v>40</v>
      </c>
      <c r="M1" s="53"/>
      <c r="N1" s="4"/>
      <c r="O1" s="4"/>
      <c r="P1" s="4"/>
      <c r="Q1" s="4"/>
      <c r="R1" s="4"/>
      <c r="S1" s="36" t="s">
        <v>27</v>
      </c>
    </row>
    <row r="2" spans="9:18" ht="14.25">
      <c r="I2" s="52" t="s">
        <v>41</v>
      </c>
      <c r="J2" s="53"/>
      <c r="K2" s="53"/>
      <c r="L2" s="53"/>
      <c r="M2" s="53"/>
      <c r="N2" s="53"/>
      <c r="O2" s="53"/>
      <c r="P2" s="53"/>
      <c r="Q2" s="4"/>
      <c r="R2" s="4"/>
    </row>
    <row r="3" spans="9:19" s="3" customFormat="1" ht="13.5" customHeight="1" thickBot="1">
      <c r="I3" s="26"/>
      <c r="J3" s="5"/>
      <c r="K3" s="5"/>
      <c r="L3" s="5"/>
      <c r="M3" s="5"/>
      <c r="N3" s="5"/>
      <c r="O3" s="5"/>
      <c r="P3" s="5"/>
      <c r="Q3" s="5"/>
      <c r="R3" s="35" t="s">
        <v>27</v>
      </c>
      <c r="S3" s="5"/>
    </row>
    <row r="4" spans="1:20" ht="65.25" customHeight="1" thickBot="1">
      <c r="A4" s="16" t="s">
        <v>218</v>
      </c>
      <c r="B4" s="16" t="s">
        <v>64</v>
      </c>
      <c r="C4" s="16" t="s">
        <v>0</v>
      </c>
      <c r="D4" s="17" t="s">
        <v>1</v>
      </c>
      <c r="E4" s="17" t="s">
        <v>2</v>
      </c>
      <c r="F4" s="17" t="s">
        <v>81</v>
      </c>
      <c r="G4" s="17" t="s">
        <v>6</v>
      </c>
      <c r="H4" s="17" t="s">
        <v>7</v>
      </c>
      <c r="I4" s="30" t="s">
        <v>205</v>
      </c>
      <c r="J4" s="30" t="s">
        <v>206</v>
      </c>
      <c r="K4" s="39" t="s">
        <v>92</v>
      </c>
      <c r="L4" s="30" t="s">
        <v>207</v>
      </c>
      <c r="M4" s="39" t="s">
        <v>93</v>
      </c>
      <c r="N4" s="30" t="s">
        <v>208</v>
      </c>
      <c r="O4" s="39" t="s">
        <v>94</v>
      </c>
      <c r="P4" s="30" t="s">
        <v>127</v>
      </c>
      <c r="Q4" s="39" t="s">
        <v>114</v>
      </c>
      <c r="R4" s="47" t="s">
        <v>194</v>
      </c>
      <c r="S4" s="12" t="s">
        <v>44</v>
      </c>
      <c r="T4" s="12" t="s">
        <v>45</v>
      </c>
    </row>
    <row r="5" spans="2:18" ht="14.25">
      <c r="B5" s="17"/>
      <c r="C5" s="17"/>
      <c r="D5" s="17"/>
      <c r="E5" s="17"/>
      <c r="F5" s="17"/>
      <c r="G5" s="17"/>
      <c r="H5" s="17"/>
      <c r="I5" s="23"/>
      <c r="J5" s="23"/>
      <c r="K5" s="39"/>
      <c r="L5" s="23"/>
      <c r="M5" s="39"/>
      <c r="N5" s="23"/>
      <c r="O5" s="39"/>
      <c r="P5" s="23"/>
      <c r="Q5" s="39"/>
      <c r="R5" s="23"/>
    </row>
    <row r="6" spans="1:20" ht="14.25">
      <c r="A6" s="17">
        <v>1</v>
      </c>
      <c r="B6" s="18">
        <v>5</v>
      </c>
      <c r="C6" s="18" t="s">
        <v>36</v>
      </c>
      <c r="D6" s="17" t="s">
        <v>20</v>
      </c>
      <c r="E6" s="17" t="s">
        <v>17</v>
      </c>
      <c r="F6" s="17" t="s">
        <v>24</v>
      </c>
      <c r="G6" s="17" t="s">
        <v>74</v>
      </c>
      <c r="H6" s="17">
        <v>4500</v>
      </c>
      <c r="I6" s="28" t="s">
        <v>95</v>
      </c>
      <c r="J6" s="28" t="s">
        <v>188</v>
      </c>
      <c r="K6" s="40">
        <f aca="true" t="shared" si="0" ref="K6:K11">+J6-I6</f>
        <v>0.009989930555555556</v>
      </c>
      <c r="L6" s="28" t="s">
        <v>193</v>
      </c>
      <c r="M6" s="40">
        <f aca="true" t="shared" si="1" ref="M6:M11">+L6-K6-I6</f>
        <v>0.010128472222222221</v>
      </c>
      <c r="N6" s="28" t="s">
        <v>201</v>
      </c>
      <c r="O6" s="40">
        <f aca="true" t="shared" si="2" ref="O6:O11">+N6-M6-K6-I6</f>
        <v>0.011832407407407408</v>
      </c>
      <c r="P6" s="28" t="s">
        <v>210</v>
      </c>
      <c r="Q6" s="40">
        <f aca="true" t="shared" si="3" ref="Q6:Q12">+P6-O6-M6-K6-I6</f>
        <v>0.011561342592592594</v>
      </c>
      <c r="R6" s="33">
        <f>+P6-I6</f>
        <v>0.04351215277777778</v>
      </c>
      <c r="S6" s="17"/>
      <c r="T6" s="17"/>
    </row>
    <row r="7" spans="1:20" ht="14.25">
      <c r="A7" s="17">
        <v>2</v>
      </c>
      <c r="B7" s="18">
        <v>3</v>
      </c>
      <c r="C7" s="18" t="s">
        <v>30</v>
      </c>
      <c r="D7" s="17" t="s">
        <v>46</v>
      </c>
      <c r="E7" s="17" t="s">
        <v>59</v>
      </c>
      <c r="F7" s="17" t="s">
        <v>25</v>
      </c>
      <c r="G7" s="17" t="s">
        <v>74</v>
      </c>
      <c r="H7" s="17">
        <v>3900</v>
      </c>
      <c r="I7" s="28" t="s">
        <v>96</v>
      </c>
      <c r="J7" s="28" t="s">
        <v>189</v>
      </c>
      <c r="K7" s="40">
        <f t="shared" si="0"/>
        <v>0.011683680555555558</v>
      </c>
      <c r="L7" s="28" t="s">
        <v>195</v>
      </c>
      <c r="M7" s="40">
        <f t="shared" si="1"/>
        <v>0.011221874999999997</v>
      </c>
      <c r="N7" s="28" t="s">
        <v>204</v>
      </c>
      <c r="O7" s="40">
        <f t="shared" si="2"/>
        <v>0.010777893518518518</v>
      </c>
      <c r="P7" s="28" t="s">
        <v>214</v>
      </c>
      <c r="Q7" s="40">
        <f t="shared" si="3"/>
        <v>0.012940856481481475</v>
      </c>
      <c r="R7" s="33">
        <f aca="true" t="shared" si="4" ref="R7:R12">+P7-I7</f>
        <v>0.04662430555555555</v>
      </c>
      <c r="S7" s="34">
        <f aca="true" t="shared" si="5" ref="S7:S12">+R7-R6</f>
        <v>0.0031121527777777727</v>
      </c>
      <c r="T7" s="34">
        <f aca="true" t="shared" si="6" ref="T7:T12">+R7-R$6</f>
        <v>0.0031121527777777727</v>
      </c>
    </row>
    <row r="8" spans="1:20" ht="14.25">
      <c r="A8" s="17">
        <v>3</v>
      </c>
      <c r="B8" s="18">
        <v>2</v>
      </c>
      <c r="C8" s="18" t="s">
        <v>33</v>
      </c>
      <c r="D8" s="17" t="s">
        <v>83</v>
      </c>
      <c r="E8" s="17" t="s">
        <v>67</v>
      </c>
      <c r="F8" s="17" t="s">
        <v>68</v>
      </c>
      <c r="G8" s="17" t="s">
        <v>74</v>
      </c>
      <c r="H8" s="17">
        <v>3000</v>
      </c>
      <c r="I8" s="28" t="s">
        <v>101</v>
      </c>
      <c r="J8" s="28" t="s">
        <v>192</v>
      </c>
      <c r="K8" s="40">
        <f>+J8-I8</f>
        <v>0.012254976851851854</v>
      </c>
      <c r="L8" s="28" t="s">
        <v>198</v>
      </c>
      <c r="M8" s="40">
        <f>+L8-K8-I8</f>
        <v>0.012584837962962964</v>
      </c>
      <c r="N8" s="28" t="s">
        <v>209</v>
      </c>
      <c r="O8" s="40">
        <f>+N8-M8-K8-I8</f>
        <v>0.013148726851851849</v>
      </c>
      <c r="P8" s="28" t="s">
        <v>215</v>
      </c>
      <c r="Q8" s="40">
        <f>+P8-O8-M8-K8-I8</f>
        <v>0.012441087962962973</v>
      </c>
      <c r="R8" s="33">
        <f>+P8-I8</f>
        <v>0.05042962962962964</v>
      </c>
      <c r="S8" s="34">
        <f>+R8-R6</f>
        <v>0.006917476851851859</v>
      </c>
      <c r="T8" s="34">
        <f>+R8-R$6</f>
        <v>0.006917476851851859</v>
      </c>
    </row>
    <row r="9" spans="1:20" ht="14.25">
      <c r="A9" s="17">
        <v>4</v>
      </c>
      <c r="B9" s="18">
        <v>4</v>
      </c>
      <c r="C9" s="18" t="s">
        <v>32</v>
      </c>
      <c r="D9" s="17" t="s">
        <v>60</v>
      </c>
      <c r="E9" s="17" t="s">
        <v>61</v>
      </c>
      <c r="F9" s="17" t="s">
        <v>24</v>
      </c>
      <c r="G9" s="17" t="s">
        <v>75</v>
      </c>
      <c r="H9" s="17">
        <v>4200</v>
      </c>
      <c r="I9" s="28" t="s">
        <v>99</v>
      </c>
      <c r="J9" s="28" t="s">
        <v>190</v>
      </c>
      <c r="K9" s="40">
        <f t="shared" si="0"/>
        <v>0.011169097222222221</v>
      </c>
      <c r="L9" s="28" t="s">
        <v>202</v>
      </c>
      <c r="M9" s="40">
        <f t="shared" si="1"/>
        <v>0.018643634259259256</v>
      </c>
      <c r="N9" s="28" t="s">
        <v>211</v>
      </c>
      <c r="O9" s="40">
        <f t="shared" si="2"/>
        <v>0.011306250000000006</v>
      </c>
      <c r="P9" s="28" t="s">
        <v>216</v>
      </c>
      <c r="Q9" s="40">
        <f t="shared" si="3"/>
        <v>0.01112731481481482</v>
      </c>
      <c r="R9" s="33">
        <f t="shared" si="4"/>
        <v>0.052246296296296305</v>
      </c>
      <c r="S9" s="34">
        <f t="shared" si="5"/>
        <v>0.0018166666666666678</v>
      </c>
      <c r="T9" s="34">
        <f t="shared" si="6"/>
        <v>0.008734143518518526</v>
      </c>
    </row>
    <row r="10" spans="1:20" ht="14.25">
      <c r="A10" s="17">
        <v>5</v>
      </c>
      <c r="B10" s="18">
        <v>7</v>
      </c>
      <c r="C10" s="18" t="s">
        <v>35</v>
      </c>
      <c r="D10" s="17" t="s">
        <v>62</v>
      </c>
      <c r="E10" s="17" t="s">
        <v>63</v>
      </c>
      <c r="F10" s="17" t="s">
        <v>71</v>
      </c>
      <c r="G10" s="17" t="s">
        <v>75</v>
      </c>
      <c r="H10" s="17">
        <v>2500</v>
      </c>
      <c r="I10" s="28" t="s">
        <v>100</v>
      </c>
      <c r="J10" s="28" t="s">
        <v>203</v>
      </c>
      <c r="K10" s="40">
        <f>+J10-I10</f>
        <v>0.013585185185185185</v>
      </c>
      <c r="L10" s="28" t="s">
        <v>200</v>
      </c>
      <c r="M10" s="40">
        <f>+L10-K10-I10</f>
        <v>0.013720138888888895</v>
      </c>
      <c r="N10" s="28" t="s">
        <v>213</v>
      </c>
      <c r="O10" s="40">
        <f>+N10-M10-K10-I10</f>
        <v>0.014022916666666664</v>
      </c>
      <c r="P10" s="28" t="s">
        <v>217</v>
      </c>
      <c r="Q10" s="40">
        <f>+P10-O10-M10-K10-I10</f>
        <v>0.013704166666666665</v>
      </c>
      <c r="R10" s="33">
        <f>+P10-I10</f>
        <v>0.055032407407407405</v>
      </c>
      <c r="S10" s="34" t="e">
        <f>+R10-R11</f>
        <v>#VALUE!</v>
      </c>
      <c r="T10" s="34">
        <f>+R10-R$6</f>
        <v>0.011520254629629627</v>
      </c>
    </row>
    <row r="11" spans="1:20" ht="14.25">
      <c r="A11" s="17">
        <v>6</v>
      </c>
      <c r="B11" s="18">
        <v>6</v>
      </c>
      <c r="C11" s="18" t="s">
        <v>34</v>
      </c>
      <c r="D11" s="17" t="s">
        <v>18</v>
      </c>
      <c r="E11" s="17" t="s">
        <v>19</v>
      </c>
      <c r="F11" s="17" t="s">
        <v>24</v>
      </c>
      <c r="G11" s="17" t="s">
        <v>75</v>
      </c>
      <c r="H11" s="17">
        <v>4000</v>
      </c>
      <c r="I11" s="28" t="s">
        <v>97</v>
      </c>
      <c r="J11" s="28" t="s">
        <v>187</v>
      </c>
      <c r="K11" s="40">
        <f t="shared" si="0"/>
        <v>0.011870138888888888</v>
      </c>
      <c r="L11" s="28" t="s">
        <v>196</v>
      </c>
      <c r="M11" s="40">
        <f t="shared" si="1"/>
        <v>0.012345601851851852</v>
      </c>
      <c r="N11" s="28" t="s">
        <v>212</v>
      </c>
      <c r="O11" s="40">
        <f t="shared" si="2"/>
        <v>0.01908263888888889</v>
      </c>
      <c r="P11" s="48" t="s">
        <v>27</v>
      </c>
      <c r="Q11" s="40" t="e">
        <f t="shared" si="3"/>
        <v>#VALUE!</v>
      </c>
      <c r="R11" s="33" t="e">
        <f t="shared" si="4"/>
        <v>#VALUE!</v>
      </c>
      <c r="S11" s="34" t="e">
        <f t="shared" si="5"/>
        <v>#VALUE!</v>
      </c>
      <c r="T11" s="34" t="e">
        <f t="shared" si="6"/>
        <v>#VALUE!</v>
      </c>
    </row>
    <row r="12" spans="1:20" ht="14.25">
      <c r="A12" s="17">
        <v>7</v>
      </c>
      <c r="B12" s="18">
        <v>1</v>
      </c>
      <c r="C12" s="18" t="s">
        <v>31</v>
      </c>
      <c r="D12" s="17" t="s">
        <v>57</v>
      </c>
      <c r="E12" s="17" t="s">
        <v>58</v>
      </c>
      <c r="F12" s="17" t="s">
        <v>66</v>
      </c>
      <c r="G12" s="17" t="s">
        <v>74</v>
      </c>
      <c r="H12" s="17">
        <v>2800</v>
      </c>
      <c r="I12" s="28" t="s">
        <v>98</v>
      </c>
      <c r="J12" s="28" t="s">
        <v>191</v>
      </c>
      <c r="K12" s="40">
        <f>+J12-I12</f>
        <v>0.01220462962962963</v>
      </c>
      <c r="L12" s="28" t="s">
        <v>199</v>
      </c>
      <c r="M12" s="40">
        <f>+L12-K12-I12</f>
        <v>0.015451504629629631</v>
      </c>
      <c r="N12" s="48" t="s">
        <v>27</v>
      </c>
      <c r="O12" s="40" t="e">
        <f>+N12-M12-K12-I12</f>
        <v>#VALUE!</v>
      </c>
      <c r="P12" s="48" t="s">
        <v>27</v>
      </c>
      <c r="Q12" s="40" t="e">
        <f t="shared" si="3"/>
        <v>#VALUE!</v>
      </c>
      <c r="R12" s="33" t="e">
        <f t="shared" si="4"/>
        <v>#VALUE!</v>
      </c>
      <c r="S12" s="34" t="e">
        <f t="shared" si="5"/>
        <v>#VALUE!</v>
      </c>
      <c r="T12" s="34" t="e">
        <f t="shared" si="6"/>
        <v>#VALUE!</v>
      </c>
    </row>
    <row r="13" spans="3:5" ht="14.25">
      <c r="C13" t="s">
        <v>27</v>
      </c>
      <c r="D13" t="s">
        <v>27</v>
      </c>
      <c r="E13" s="4"/>
    </row>
    <row r="14" spans="9:18" ht="14.25">
      <c r="I14" s="3"/>
      <c r="J14" s="3"/>
      <c r="K14" s="3"/>
      <c r="L14" s="3"/>
      <c r="M14" s="3"/>
      <c r="N14" s="3"/>
      <c r="O14" s="3"/>
      <c r="P14" s="3"/>
      <c r="Q14" s="3"/>
      <c r="R14" s="3"/>
    </row>
  </sheetData>
  <mergeCells count="2">
    <mergeCell ref="I2:P2"/>
    <mergeCell ref="L1:M1"/>
  </mergeCells>
  <printOptions/>
  <pageMargins left="0.75" right="0.75" top="1" bottom="1" header="0.4921259845" footer="0.4921259845"/>
  <pageSetup fitToHeight="1" fitToWidth="1" horizontalDpi="300" verticalDpi="3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workbookViewId="0" topLeftCell="A1">
      <pane xSplit="4" topLeftCell="I1" activePane="topRight" state="frozen"/>
      <selection pane="topLeft" activeCell="A1" sqref="A1"/>
      <selection pane="topRight" activeCell="I9" sqref="I9"/>
    </sheetView>
  </sheetViews>
  <sheetFormatPr defaultColWidth="11.00390625" defaultRowHeight="14.25"/>
  <cols>
    <col min="3" max="3" width="23.75390625" style="0" customWidth="1"/>
    <col min="4" max="4" width="17.25390625" style="0" customWidth="1"/>
    <col min="5" max="5" width="14.50390625" style="0" customWidth="1"/>
    <col min="6" max="6" width="10.25390625" style="0" customWidth="1"/>
    <col min="7" max="7" width="8.875" style="0" customWidth="1"/>
  </cols>
  <sheetData>
    <row r="1" spans="2:9" ht="18">
      <c r="B1" s="1" t="s">
        <v>48</v>
      </c>
      <c r="D1" s="1" t="s">
        <v>49</v>
      </c>
      <c r="G1" s="15"/>
      <c r="H1" s="1" t="s">
        <v>219</v>
      </c>
      <c r="I1" s="13"/>
    </row>
    <row r="3" spans="2:7" ht="15" thickBot="1">
      <c r="B3" s="3"/>
      <c r="C3" s="3"/>
      <c r="D3" s="3"/>
      <c r="E3" s="3"/>
      <c r="F3" s="3"/>
      <c r="G3" s="3"/>
    </row>
    <row r="4" spans="1:12" ht="15" thickBot="1">
      <c r="A4" s="6" t="s">
        <v>38</v>
      </c>
      <c r="B4" s="11" t="s">
        <v>0</v>
      </c>
      <c r="C4" s="12" t="s">
        <v>1</v>
      </c>
      <c r="D4" s="12" t="s">
        <v>2</v>
      </c>
      <c r="E4" s="12" t="s">
        <v>81</v>
      </c>
      <c r="F4" s="12" t="s">
        <v>6</v>
      </c>
      <c r="G4" s="12" t="s">
        <v>7</v>
      </c>
      <c r="H4" s="12" t="s">
        <v>37</v>
      </c>
      <c r="I4" s="12" t="s">
        <v>42</v>
      </c>
      <c r="J4" s="14" t="s">
        <v>43</v>
      </c>
      <c r="K4" s="12" t="s">
        <v>44</v>
      </c>
      <c r="L4" s="12" t="s">
        <v>45</v>
      </c>
    </row>
    <row r="5" spans="2:12" ht="14.25"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2:12" ht="14.25"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7" ht="15">
      <c r="A7" s="7" t="s">
        <v>40</v>
      </c>
      <c r="B7" s="9"/>
      <c r="C7" s="9"/>
      <c r="D7" s="9"/>
      <c r="E7" s="9"/>
      <c r="F7" s="9"/>
      <c r="G7" s="9"/>
      <c r="H7" s="10" t="s">
        <v>27</v>
      </c>
      <c r="I7" s="10" t="s">
        <v>27</v>
      </c>
      <c r="J7" s="10" t="s">
        <v>27</v>
      </c>
      <c r="K7" s="10"/>
      <c r="L7" s="10" t="s">
        <v>27</v>
      </c>
      <c r="M7" s="3"/>
      <c r="N7" s="3"/>
      <c r="O7" s="3"/>
      <c r="P7" s="3"/>
      <c r="Q7" s="3"/>
    </row>
    <row r="8" spans="1:17" ht="14.25">
      <c r="A8" s="8">
        <v>1</v>
      </c>
      <c r="B8" s="18" t="s">
        <v>36</v>
      </c>
      <c r="C8" s="17" t="s">
        <v>20</v>
      </c>
      <c r="D8" s="17" t="s">
        <v>17</v>
      </c>
      <c r="E8" s="17" t="s">
        <v>24</v>
      </c>
      <c r="F8" s="17" t="s">
        <v>74</v>
      </c>
      <c r="G8" s="49">
        <v>4500</v>
      </c>
      <c r="H8" s="34">
        <f>'etape 1 - AUTO - Cl'!S6</f>
        <v>0.04556030092592593</v>
      </c>
      <c r="I8" s="34">
        <f>'etape2 - AUTO'!R6</f>
        <v>0.04351215277777778</v>
      </c>
      <c r="J8" s="34">
        <f>H8+I8</f>
        <v>0.0890724537037037</v>
      </c>
      <c r="K8" s="34"/>
      <c r="L8" s="34" t="s">
        <v>27</v>
      </c>
      <c r="M8" s="3"/>
      <c r="N8" s="3"/>
      <c r="O8" s="3"/>
      <c r="P8" s="3"/>
      <c r="Q8" s="3"/>
    </row>
    <row r="9" spans="1:17" ht="14.25">
      <c r="A9" s="8">
        <v>2</v>
      </c>
      <c r="B9" s="18" t="s">
        <v>30</v>
      </c>
      <c r="C9" s="17" t="s">
        <v>46</v>
      </c>
      <c r="D9" s="17" t="s">
        <v>59</v>
      </c>
      <c r="E9" s="17" t="s">
        <v>25</v>
      </c>
      <c r="F9" s="17" t="s">
        <v>74</v>
      </c>
      <c r="G9" s="49">
        <v>3900</v>
      </c>
      <c r="H9" s="34">
        <f>'etape 1 - AUTO - Cl'!S7</f>
        <v>0.0480824074074074</v>
      </c>
      <c r="I9" s="34">
        <f>'etape2 - AUTO'!R7</f>
        <v>0.04662430555555555</v>
      </c>
      <c r="J9" s="34">
        <f>H9+I9</f>
        <v>0.09470671296296296</v>
      </c>
      <c r="K9" s="34">
        <f>+J9-J8</f>
        <v>0.0056342592592592555</v>
      </c>
      <c r="L9" s="34">
        <f>+J9-J$8</f>
        <v>0.0056342592592592555</v>
      </c>
      <c r="M9" s="3"/>
      <c r="N9" s="3"/>
      <c r="O9" s="3"/>
      <c r="P9" s="3"/>
      <c r="Q9" s="3"/>
    </row>
    <row r="10" spans="1:17" ht="14.25">
      <c r="A10" s="8">
        <v>3</v>
      </c>
      <c r="B10" s="18" t="s">
        <v>32</v>
      </c>
      <c r="C10" s="17" t="s">
        <v>60</v>
      </c>
      <c r="D10" s="17" t="s">
        <v>61</v>
      </c>
      <c r="E10" s="17" t="s">
        <v>24</v>
      </c>
      <c r="F10" s="17" t="s">
        <v>75</v>
      </c>
      <c r="G10" s="49">
        <v>4200</v>
      </c>
      <c r="H10" s="34">
        <f>'etape 1 - AUTO - Cl'!S10</f>
        <v>0.05648900462962963</v>
      </c>
      <c r="I10" s="34">
        <f>'etape2 - AUTO'!R10</f>
        <v>0.052246296296296305</v>
      </c>
      <c r="J10" s="34">
        <f>H10+I10</f>
        <v>0.10873530092592593</v>
      </c>
      <c r="K10" s="34">
        <f>+J10-J9</f>
        <v>0.014028587962962968</v>
      </c>
      <c r="L10" s="34">
        <f>+J10-J$8</f>
        <v>0.019662847222222224</v>
      </c>
      <c r="M10" s="3"/>
      <c r="N10" s="3"/>
      <c r="O10" s="3"/>
      <c r="P10" s="3"/>
      <c r="Q10" s="3"/>
    </row>
    <row r="11" spans="1:17" ht="14.25">
      <c r="A11" s="8">
        <v>4</v>
      </c>
      <c r="B11" s="18" t="s">
        <v>35</v>
      </c>
      <c r="C11" s="17" t="s">
        <v>62</v>
      </c>
      <c r="D11" s="17" t="s">
        <v>63</v>
      </c>
      <c r="E11" s="17" t="s">
        <v>71</v>
      </c>
      <c r="F11" s="17" t="s">
        <v>75</v>
      </c>
      <c r="G11" s="49">
        <v>2500</v>
      </c>
      <c r="H11" s="34">
        <f>'etape 1 - AUTO - Cl'!S11</f>
        <v>0.05722430555555556</v>
      </c>
      <c r="I11" s="34">
        <f>'etape2 - AUTO'!R11</f>
        <v>0.055032407407407405</v>
      </c>
      <c r="J11" s="34">
        <f>H11+I11</f>
        <v>0.11225671296296297</v>
      </c>
      <c r="K11" s="34">
        <f>+J11-J10</f>
        <v>0.0035214120370370416</v>
      </c>
      <c r="L11" s="34">
        <f>+J11-J$8</f>
        <v>0.023184259259259266</v>
      </c>
      <c r="M11" s="3"/>
      <c r="N11" s="3"/>
      <c r="O11" s="3"/>
      <c r="P11" s="3"/>
      <c r="Q11" s="3"/>
    </row>
    <row r="12" spans="1:17" ht="14.25">
      <c r="A12" s="8">
        <v>5</v>
      </c>
      <c r="B12" s="18" t="s">
        <v>33</v>
      </c>
      <c r="C12" s="17" t="s">
        <v>83</v>
      </c>
      <c r="D12" s="17" t="s">
        <v>67</v>
      </c>
      <c r="E12" s="17" t="s">
        <v>68</v>
      </c>
      <c r="F12" s="17" t="s">
        <v>74</v>
      </c>
      <c r="G12" s="49">
        <v>3000</v>
      </c>
      <c r="H12" s="34">
        <f>'etape 1 - AUTO - Cl'!S12</f>
        <v>0.06646504629629629</v>
      </c>
      <c r="I12" s="34">
        <f>'etape2 - AUTO'!R12</f>
        <v>0.05042962962962964</v>
      </c>
      <c r="J12" s="34">
        <f>H12+I12</f>
        <v>0.11689467592592592</v>
      </c>
      <c r="K12" s="34">
        <f>+J12-J11</f>
        <v>0.004637962962962955</v>
      </c>
      <c r="L12" s="34">
        <f>+J12-J$8</f>
        <v>0.02782222222222222</v>
      </c>
      <c r="M12" s="3"/>
      <c r="N12" s="3"/>
      <c r="O12" s="3"/>
      <c r="P12" s="3"/>
      <c r="Q12" s="3"/>
    </row>
    <row r="13" spans="1:17" ht="14.25">
      <c r="A13" s="8"/>
      <c r="B13" s="18" t="s">
        <v>34</v>
      </c>
      <c r="C13" s="17" t="s">
        <v>18</v>
      </c>
      <c r="D13" s="17" t="s">
        <v>19</v>
      </c>
      <c r="E13" s="17" t="s">
        <v>24</v>
      </c>
      <c r="F13" s="17" t="s">
        <v>75</v>
      </c>
      <c r="G13" s="49">
        <v>4000</v>
      </c>
      <c r="H13" s="34">
        <f>'etape 1 - AUTO - Cl'!S8</f>
        <v>0.04888553240740741</v>
      </c>
      <c r="I13" s="34" t="s">
        <v>47</v>
      </c>
      <c r="J13" s="34" t="s">
        <v>47</v>
      </c>
      <c r="K13" s="34" t="s">
        <v>47</v>
      </c>
      <c r="L13" s="34" t="s">
        <v>47</v>
      </c>
      <c r="M13" s="3"/>
      <c r="N13" s="3"/>
      <c r="O13" s="3"/>
      <c r="P13" s="3"/>
      <c r="Q13" s="3"/>
    </row>
    <row r="14" spans="1:17" ht="14.25">
      <c r="A14" s="8"/>
      <c r="B14" s="18" t="s">
        <v>31</v>
      </c>
      <c r="C14" s="17" t="s">
        <v>57</v>
      </c>
      <c r="D14" s="17" t="s">
        <v>58</v>
      </c>
      <c r="E14" s="17" t="s">
        <v>66</v>
      </c>
      <c r="F14" s="17" t="s">
        <v>74</v>
      </c>
      <c r="G14" s="49">
        <v>2800</v>
      </c>
      <c r="H14" s="34">
        <f>'etape 1 - AUTO - Cl'!S9</f>
        <v>0.051442476851851854</v>
      </c>
      <c r="I14" s="34" t="s">
        <v>47</v>
      </c>
      <c r="J14" s="34" t="s">
        <v>47</v>
      </c>
      <c r="K14" s="34" t="s">
        <v>47</v>
      </c>
      <c r="L14" s="34" t="s">
        <v>47</v>
      </c>
      <c r="M14" s="3"/>
      <c r="N14" s="3"/>
      <c r="O14" s="3"/>
      <c r="P14" s="3"/>
      <c r="Q14" s="3"/>
    </row>
  </sheetData>
  <printOptions/>
  <pageMargins left="0.75" right="0.75" top="1" bottom="1" header="0.4921259845" footer="0.4921259845"/>
  <pageSetup fitToHeight="1" fitToWidth="1" horizontalDpi="150" verticalDpi="15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workbookViewId="0" topLeftCell="A1">
      <pane xSplit="5" topLeftCell="F1" activePane="topRight" state="frozen"/>
      <selection pane="topLeft" activeCell="A1" sqref="A1"/>
      <selection pane="topRight" activeCell="Q6" sqref="Q6"/>
    </sheetView>
  </sheetViews>
  <sheetFormatPr defaultColWidth="11.00390625" defaultRowHeight="14.25"/>
  <cols>
    <col min="2" max="2" width="4.50390625" style="0" customWidth="1"/>
    <col min="3" max="3" width="6.00390625" style="0" customWidth="1"/>
    <col min="4" max="4" width="11.625" style="0" customWidth="1"/>
    <col min="5" max="5" width="22.00390625" style="0" customWidth="1"/>
    <col min="6" max="6" width="7.00390625" style="0" customWidth="1"/>
    <col min="7" max="7" width="10.00390625" style="0" customWidth="1"/>
    <col min="8" max="8" width="7.75390625" style="0" customWidth="1"/>
    <col min="9" max="9" width="13.75390625" style="0" customWidth="1"/>
    <col min="10" max="11" width="8.75390625" style="0" customWidth="1"/>
    <col min="14" max="14" width="12.75390625" style="0" customWidth="1"/>
  </cols>
  <sheetData>
    <row r="1" spans="3:17" ht="18">
      <c r="C1" s="1" t="s">
        <v>48</v>
      </c>
      <c r="I1" s="2" t="s">
        <v>183</v>
      </c>
      <c r="J1" s="2"/>
      <c r="L1" s="19"/>
      <c r="M1" s="4"/>
      <c r="N1" s="44" t="s">
        <v>182</v>
      </c>
      <c r="O1" s="4"/>
      <c r="P1" s="4"/>
      <c r="Q1" s="24"/>
    </row>
    <row r="2" spans="12:17" ht="14.25">
      <c r="L2" s="52" t="s">
        <v>29</v>
      </c>
      <c r="M2" s="53"/>
      <c r="N2" s="53"/>
      <c r="O2" s="53"/>
      <c r="P2" s="53"/>
      <c r="Q2" s="24"/>
    </row>
    <row r="3" spans="12:17" s="3" customFormat="1" ht="13.5" customHeight="1" thickBot="1">
      <c r="L3" s="26"/>
      <c r="M3" s="5"/>
      <c r="N3" s="5"/>
      <c r="O3" s="5"/>
      <c r="P3" s="5"/>
      <c r="Q3" s="27" t="s">
        <v>27</v>
      </c>
    </row>
    <row r="4" spans="1:17" ht="39" customHeight="1" thickBot="1">
      <c r="A4" s="12" t="s">
        <v>38</v>
      </c>
      <c r="B4" s="16" t="s">
        <v>64</v>
      </c>
      <c r="C4" s="16" t="s">
        <v>0</v>
      </c>
      <c r="D4" s="17" t="s">
        <v>1</v>
      </c>
      <c r="E4" s="17" t="s">
        <v>2</v>
      </c>
      <c r="F4" s="17" t="s">
        <v>3</v>
      </c>
      <c r="G4" s="16" t="s">
        <v>4</v>
      </c>
      <c r="H4" s="17" t="s">
        <v>5</v>
      </c>
      <c r="I4" s="17" t="s">
        <v>81</v>
      </c>
      <c r="J4" s="17" t="s">
        <v>6</v>
      </c>
      <c r="K4" s="17" t="s">
        <v>7</v>
      </c>
      <c r="L4" s="30" t="s">
        <v>205</v>
      </c>
      <c r="M4" s="30" t="s">
        <v>206</v>
      </c>
      <c r="N4" s="39" t="s">
        <v>92</v>
      </c>
      <c r="O4" s="30" t="s">
        <v>207</v>
      </c>
      <c r="P4" s="39" t="s">
        <v>93</v>
      </c>
      <c r="Q4" s="32" t="s">
        <v>91</v>
      </c>
    </row>
    <row r="5" spans="1:17" ht="14.25">
      <c r="A5" s="9"/>
      <c r="B5" s="17"/>
      <c r="C5" s="17"/>
      <c r="D5" s="17"/>
      <c r="E5" s="17"/>
      <c r="F5" s="17"/>
      <c r="G5" s="17"/>
      <c r="H5" s="17"/>
      <c r="I5" s="17"/>
      <c r="J5" s="17"/>
      <c r="K5" s="17"/>
      <c r="L5" s="23"/>
      <c r="M5" s="23"/>
      <c r="N5" s="37"/>
      <c r="O5" s="23"/>
      <c r="P5" s="39"/>
      <c r="Q5" s="23"/>
    </row>
    <row r="6" spans="1:17" ht="14.25">
      <c r="A6" s="18"/>
      <c r="B6" s="18">
        <f aca="true" t="shared" si="0" ref="B6:B18">C6</f>
        <v>1</v>
      </c>
      <c r="C6" s="18">
        <v>1</v>
      </c>
      <c r="D6" s="23" t="s">
        <v>132</v>
      </c>
      <c r="E6" s="17" t="s">
        <v>133</v>
      </c>
      <c r="F6" s="17">
        <v>13</v>
      </c>
      <c r="G6" s="17" t="s">
        <v>134</v>
      </c>
      <c r="H6" s="18" t="s">
        <v>8</v>
      </c>
      <c r="I6" s="17" t="s">
        <v>88</v>
      </c>
      <c r="J6" s="17"/>
      <c r="K6" s="17">
        <v>124</v>
      </c>
      <c r="L6" s="28" t="s">
        <v>95</v>
      </c>
      <c r="M6" s="21" t="s">
        <v>157</v>
      </c>
      <c r="N6" s="40">
        <f>+M6-L6</f>
        <v>0.019448958333333332</v>
      </c>
      <c r="O6" s="29" t="s">
        <v>175</v>
      </c>
      <c r="P6" s="40">
        <f>+O6-N6-L6</f>
        <v>0.01869340277777778</v>
      </c>
      <c r="Q6" s="43">
        <f>O6-L6</f>
        <v>0.03814236111111111</v>
      </c>
    </row>
    <row r="7" spans="1:17" ht="14.25">
      <c r="A7" s="34"/>
      <c r="B7" s="18">
        <f t="shared" si="0"/>
        <v>2</v>
      </c>
      <c r="C7" s="18">
        <v>2</v>
      </c>
      <c r="D7" s="23" t="s">
        <v>12</v>
      </c>
      <c r="E7" s="17" t="s">
        <v>135</v>
      </c>
      <c r="F7" s="17">
        <v>35</v>
      </c>
      <c r="G7" s="17" t="s">
        <v>134</v>
      </c>
      <c r="H7" s="18" t="s">
        <v>8</v>
      </c>
      <c r="I7" s="17" t="s">
        <v>136</v>
      </c>
      <c r="J7" s="17"/>
      <c r="K7" s="17">
        <v>600</v>
      </c>
      <c r="L7" s="28" t="s">
        <v>96</v>
      </c>
      <c r="M7" s="48" t="s">
        <v>27</v>
      </c>
      <c r="N7" s="40" t="e">
        <f aca="true" t="shared" si="1" ref="N7:N12">+M7-L7</f>
        <v>#VALUE!</v>
      </c>
      <c r="O7" s="51" t="s">
        <v>27</v>
      </c>
      <c r="P7" s="40" t="e">
        <f aca="true" t="shared" si="2" ref="P7:P12">+O7-N7-L7</f>
        <v>#VALUE!</v>
      </c>
      <c r="Q7" s="43" t="e">
        <f aca="true" t="shared" si="3" ref="Q7:Q17">O7-L7</f>
        <v>#VALUE!</v>
      </c>
    </row>
    <row r="8" spans="1:17" ht="14.25">
      <c r="A8" s="18"/>
      <c r="B8" s="18">
        <f t="shared" si="0"/>
        <v>3</v>
      </c>
      <c r="C8" s="18">
        <v>3</v>
      </c>
      <c r="D8" s="17" t="s">
        <v>15</v>
      </c>
      <c r="E8" s="17" t="s">
        <v>16</v>
      </c>
      <c r="F8" s="17"/>
      <c r="G8" s="17"/>
      <c r="H8" s="18"/>
      <c r="I8" s="17" t="s">
        <v>136</v>
      </c>
      <c r="J8" s="17"/>
      <c r="K8" s="17">
        <v>250</v>
      </c>
      <c r="L8" s="28" t="s">
        <v>97</v>
      </c>
      <c r="M8" s="28" t="s">
        <v>154</v>
      </c>
      <c r="N8" s="40">
        <f t="shared" si="1"/>
        <v>0.015420717592592592</v>
      </c>
      <c r="O8" s="28" t="s">
        <v>171</v>
      </c>
      <c r="P8" s="40">
        <f t="shared" si="2"/>
        <v>0.01658425925925926</v>
      </c>
      <c r="Q8" s="43">
        <f t="shared" si="3"/>
        <v>0.03200497685185185</v>
      </c>
    </row>
    <row r="9" spans="1:17" ht="14.25">
      <c r="A9" s="18"/>
      <c r="B9" s="18">
        <f t="shared" si="0"/>
        <v>4</v>
      </c>
      <c r="C9" s="18">
        <v>4</v>
      </c>
      <c r="D9" s="17" t="s">
        <v>86</v>
      </c>
      <c r="E9" s="17" t="s">
        <v>87</v>
      </c>
      <c r="F9" s="17">
        <v>15</v>
      </c>
      <c r="G9" s="17" t="s">
        <v>134</v>
      </c>
      <c r="H9" s="18" t="s">
        <v>8</v>
      </c>
      <c r="I9" s="17" t="s">
        <v>88</v>
      </c>
      <c r="J9" s="17"/>
      <c r="K9" s="17">
        <v>124</v>
      </c>
      <c r="L9" s="28" t="s">
        <v>98</v>
      </c>
      <c r="M9" s="28" t="s">
        <v>153</v>
      </c>
      <c r="N9" s="40">
        <f t="shared" si="1"/>
        <v>0.01473900462962963</v>
      </c>
      <c r="O9" s="28" t="s">
        <v>170</v>
      </c>
      <c r="P9" s="40">
        <f t="shared" si="2"/>
        <v>0.015915625</v>
      </c>
      <c r="Q9" s="43">
        <f t="shared" si="3"/>
        <v>0.03065462962962963</v>
      </c>
    </row>
    <row r="10" spans="1:17" ht="14.25">
      <c r="A10" s="18"/>
      <c r="B10" s="18">
        <f>C10</f>
        <v>5</v>
      </c>
      <c r="C10" s="18">
        <v>5</v>
      </c>
      <c r="D10" s="17" t="s">
        <v>137</v>
      </c>
      <c r="E10" s="17" t="s">
        <v>10</v>
      </c>
      <c r="F10" s="17">
        <v>27</v>
      </c>
      <c r="G10" s="17" t="s">
        <v>134</v>
      </c>
      <c r="H10" s="18" t="s">
        <v>8</v>
      </c>
      <c r="I10" s="17" t="s">
        <v>138</v>
      </c>
      <c r="J10" s="17"/>
      <c r="K10" s="17">
        <v>520</v>
      </c>
      <c r="L10" s="28" t="s">
        <v>99</v>
      </c>
      <c r="M10" s="28" t="s">
        <v>155</v>
      </c>
      <c r="N10" s="40">
        <f t="shared" si="1"/>
        <v>0.01483310185185185</v>
      </c>
      <c r="O10" s="28" t="s">
        <v>169</v>
      </c>
      <c r="P10" s="40">
        <f t="shared" si="2"/>
        <v>0.01468958333333334</v>
      </c>
      <c r="Q10" s="43">
        <f t="shared" si="3"/>
        <v>0.02952268518518519</v>
      </c>
    </row>
    <row r="11" spans="1:17" ht="14.25">
      <c r="A11" s="18"/>
      <c r="B11" s="18">
        <f t="shared" si="0"/>
        <v>6</v>
      </c>
      <c r="C11" s="18">
        <v>6</v>
      </c>
      <c r="D11" s="23" t="s">
        <v>142</v>
      </c>
      <c r="E11" s="17" t="s">
        <v>143</v>
      </c>
      <c r="F11" s="17"/>
      <c r="G11" s="17"/>
      <c r="H11" s="18"/>
      <c r="I11" s="17" t="s">
        <v>136</v>
      </c>
      <c r="J11" s="17"/>
      <c r="K11" s="17">
        <v>125</v>
      </c>
      <c r="L11" s="28" t="s">
        <v>100</v>
      </c>
      <c r="M11" s="28" t="s">
        <v>159</v>
      </c>
      <c r="N11" s="40">
        <f t="shared" si="1"/>
        <v>0.016394907407407407</v>
      </c>
      <c r="O11" s="28" t="s">
        <v>177</v>
      </c>
      <c r="P11" s="40">
        <f t="shared" si="2"/>
        <v>0.01943321759259259</v>
      </c>
      <c r="Q11" s="43">
        <f t="shared" si="3"/>
        <v>0.035828124999999995</v>
      </c>
    </row>
    <row r="12" spans="1:17" ht="14.25">
      <c r="A12" s="18"/>
      <c r="B12" s="18">
        <f t="shared" si="0"/>
        <v>7</v>
      </c>
      <c r="C12" s="18">
        <v>7</v>
      </c>
      <c r="D12" s="23" t="s">
        <v>11</v>
      </c>
      <c r="E12" s="17" t="s">
        <v>139</v>
      </c>
      <c r="F12" s="17">
        <v>44</v>
      </c>
      <c r="G12" s="17" t="s">
        <v>140</v>
      </c>
      <c r="H12" s="18" t="s">
        <v>8</v>
      </c>
      <c r="I12" s="17" t="s">
        <v>88</v>
      </c>
      <c r="J12" s="17"/>
      <c r="K12" s="17">
        <v>400</v>
      </c>
      <c r="L12" s="28" t="s">
        <v>101</v>
      </c>
      <c r="M12" s="28" t="s">
        <v>160</v>
      </c>
      <c r="N12" s="40">
        <f t="shared" si="1"/>
        <v>0.017062499999999998</v>
      </c>
      <c r="O12" s="28" t="s">
        <v>176</v>
      </c>
      <c r="P12" s="40">
        <f t="shared" si="2"/>
        <v>0.01707534722222222</v>
      </c>
      <c r="Q12" s="43">
        <f t="shared" si="3"/>
        <v>0.03413784722222222</v>
      </c>
    </row>
    <row r="13" spans="1:17" ht="14.25">
      <c r="A13" s="18"/>
      <c r="B13" s="18">
        <f t="shared" si="0"/>
        <v>8</v>
      </c>
      <c r="C13" s="18">
        <v>8</v>
      </c>
      <c r="D13" s="23" t="s">
        <v>13</v>
      </c>
      <c r="E13" s="17" t="s">
        <v>14</v>
      </c>
      <c r="F13" s="17"/>
      <c r="G13" s="17"/>
      <c r="H13" s="18"/>
      <c r="I13" s="17" t="s">
        <v>136</v>
      </c>
      <c r="J13" s="17"/>
      <c r="K13" s="17">
        <v>250</v>
      </c>
      <c r="L13" s="28" t="s">
        <v>148</v>
      </c>
      <c r="M13" s="28" t="s">
        <v>158</v>
      </c>
      <c r="N13" s="40">
        <f aca="true" t="shared" si="4" ref="N13:N18">+M13-L13</f>
        <v>0.014615972222222225</v>
      </c>
      <c r="O13" s="28" t="s">
        <v>172</v>
      </c>
      <c r="P13" s="40">
        <f aca="true" t="shared" si="5" ref="P13:P18">+O13-N13-L13</f>
        <v>0.015125231481481479</v>
      </c>
      <c r="Q13" s="43">
        <f t="shared" si="3"/>
        <v>0.029741203703703704</v>
      </c>
    </row>
    <row r="14" spans="1:17" ht="14.25">
      <c r="A14" s="18"/>
      <c r="B14" s="18">
        <f t="shared" si="0"/>
        <v>9</v>
      </c>
      <c r="C14" s="18">
        <v>9</v>
      </c>
      <c r="D14" s="23" t="s">
        <v>145</v>
      </c>
      <c r="E14" s="17" t="s">
        <v>147</v>
      </c>
      <c r="F14" s="17"/>
      <c r="G14" s="17"/>
      <c r="H14" s="18"/>
      <c r="I14" s="17" t="s">
        <v>88</v>
      </c>
      <c r="J14" s="17"/>
      <c r="K14" s="17">
        <v>250</v>
      </c>
      <c r="L14" s="28" t="s">
        <v>149</v>
      </c>
      <c r="M14" s="28" t="s">
        <v>161</v>
      </c>
      <c r="N14" s="40">
        <f t="shared" si="4"/>
        <v>0.015910185185185187</v>
      </c>
      <c r="O14" s="28" t="s">
        <v>173</v>
      </c>
      <c r="P14" s="40">
        <f t="shared" si="5"/>
        <v>0.016298726851851852</v>
      </c>
      <c r="Q14" s="43">
        <f>O14-L14</f>
        <v>0.03220891203703704</v>
      </c>
    </row>
    <row r="15" spans="1:17" ht="14.25">
      <c r="A15" s="18"/>
      <c r="B15" s="18">
        <f t="shared" si="0"/>
        <v>10</v>
      </c>
      <c r="C15" s="18">
        <v>10</v>
      </c>
      <c r="D15" s="23" t="s">
        <v>181</v>
      </c>
      <c r="E15" s="17" t="s">
        <v>144</v>
      </c>
      <c r="F15" s="17"/>
      <c r="G15" s="17" t="s">
        <v>134</v>
      </c>
      <c r="H15" s="18"/>
      <c r="I15" s="17" t="s">
        <v>88</v>
      </c>
      <c r="J15" s="17"/>
      <c r="K15" s="17">
        <v>426</v>
      </c>
      <c r="L15" s="28" t="s">
        <v>150</v>
      </c>
      <c r="M15" s="28" t="s">
        <v>164</v>
      </c>
      <c r="N15" s="40">
        <f t="shared" si="4"/>
        <v>0.01892662037037037</v>
      </c>
      <c r="O15" s="28" t="s">
        <v>179</v>
      </c>
      <c r="P15" s="40">
        <f t="shared" si="5"/>
        <v>0.017234490740740745</v>
      </c>
      <c r="Q15" s="43">
        <f t="shared" si="3"/>
        <v>0.036161111111111116</v>
      </c>
    </row>
    <row r="16" spans="1:17" ht="14.25">
      <c r="A16" s="18"/>
      <c r="B16" s="18">
        <f t="shared" si="0"/>
        <v>11</v>
      </c>
      <c r="C16" s="18">
        <v>11</v>
      </c>
      <c r="D16" s="17" t="s">
        <v>89</v>
      </c>
      <c r="E16" s="17" t="s">
        <v>90</v>
      </c>
      <c r="F16" s="17">
        <v>14</v>
      </c>
      <c r="G16" s="17" t="s">
        <v>84</v>
      </c>
      <c r="H16" s="18" t="s">
        <v>8</v>
      </c>
      <c r="I16" s="17" t="s">
        <v>141</v>
      </c>
      <c r="J16" s="17"/>
      <c r="K16" s="17">
        <v>350</v>
      </c>
      <c r="L16" s="28" t="s">
        <v>151</v>
      </c>
      <c r="M16" s="28" t="s">
        <v>162</v>
      </c>
      <c r="N16" s="40">
        <f t="shared" si="4"/>
        <v>0.015827546296296294</v>
      </c>
      <c r="O16" s="28" t="s">
        <v>174</v>
      </c>
      <c r="P16" s="40">
        <f t="shared" si="5"/>
        <v>0.015284027777777778</v>
      </c>
      <c r="Q16" s="43">
        <f t="shared" si="3"/>
        <v>0.031111574074074073</v>
      </c>
    </row>
    <row r="17" spans="1:17" ht="14.25">
      <c r="A17" s="18"/>
      <c r="B17" s="18">
        <f t="shared" si="0"/>
        <v>12</v>
      </c>
      <c r="C17" s="18">
        <v>12</v>
      </c>
      <c r="D17" s="23" t="s">
        <v>145</v>
      </c>
      <c r="E17" s="17" t="s">
        <v>146</v>
      </c>
      <c r="F17" s="17"/>
      <c r="G17" s="17"/>
      <c r="H17" s="18"/>
      <c r="I17" s="17" t="s">
        <v>85</v>
      </c>
      <c r="J17" s="17"/>
      <c r="K17" s="17">
        <v>250</v>
      </c>
      <c r="L17" s="28" t="s">
        <v>152</v>
      </c>
      <c r="M17" s="28" t="s">
        <v>163</v>
      </c>
      <c r="N17" s="40">
        <f t="shared" si="4"/>
        <v>0.016338078703703702</v>
      </c>
      <c r="O17" s="28" t="s">
        <v>178</v>
      </c>
      <c r="P17" s="40">
        <f t="shared" si="5"/>
        <v>0.016856597222222224</v>
      </c>
      <c r="Q17" s="43">
        <f t="shared" si="3"/>
        <v>0.033194675925925926</v>
      </c>
    </row>
    <row r="18" spans="1:17" ht="14.25">
      <c r="A18" s="50"/>
      <c r="B18" s="18">
        <f t="shared" si="0"/>
        <v>13</v>
      </c>
      <c r="C18" s="18">
        <v>13</v>
      </c>
      <c r="D18" s="23" t="s">
        <v>165</v>
      </c>
      <c r="E18" s="17" t="s">
        <v>166</v>
      </c>
      <c r="F18" s="17"/>
      <c r="G18" s="17"/>
      <c r="H18" s="18"/>
      <c r="I18" s="17" t="s">
        <v>23</v>
      </c>
      <c r="J18" s="17"/>
      <c r="K18" s="17">
        <v>300</v>
      </c>
      <c r="L18" s="28" t="s">
        <v>167</v>
      </c>
      <c r="M18" s="28" t="s">
        <v>168</v>
      </c>
      <c r="N18" s="40">
        <f t="shared" si="4"/>
        <v>0.01755671296296296</v>
      </c>
      <c r="O18" s="28" t="s">
        <v>180</v>
      </c>
      <c r="P18" s="40">
        <f t="shared" si="5"/>
        <v>0.01653668981481482</v>
      </c>
      <c r="Q18" s="43">
        <f>O18-L18</f>
        <v>0.03409340277777778</v>
      </c>
    </row>
    <row r="19" spans="1:17" ht="14.25">
      <c r="A19" s="43"/>
      <c r="B19" s="18"/>
      <c r="C19" s="18"/>
      <c r="D19" s="17"/>
      <c r="E19" s="17"/>
      <c r="F19" s="17"/>
      <c r="G19" s="17"/>
      <c r="H19" s="18"/>
      <c r="I19" s="17"/>
      <c r="J19" s="17"/>
      <c r="K19" s="17"/>
      <c r="L19" s="28"/>
      <c r="M19" s="28"/>
      <c r="N19" s="38"/>
      <c r="O19" s="28"/>
      <c r="P19" s="38"/>
      <c r="Q19" s="43"/>
    </row>
    <row r="20" spans="1:17" ht="14.25">
      <c r="A20" s="43"/>
      <c r="B20" s="18"/>
      <c r="C20" s="18"/>
      <c r="D20" s="17"/>
      <c r="E20" s="17"/>
      <c r="F20" s="17"/>
      <c r="G20" s="17"/>
      <c r="H20" s="18"/>
      <c r="I20" s="17"/>
      <c r="J20" s="17"/>
      <c r="K20" s="17"/>
      <c r="L20" s="28"/>
      <c r="M20" s="28"/>
      <c r="N20" s="38"/>
      <c r="O20" s="28"/>
      <c r="P20" s="38"/>
      <c r="Q20" s="43"/>
    </row>
  </sheetData>
  <mergeCells count="1">
    <mergeCell ref="L2:P2"/>
  </mergeCells>
  <printOptions/>
  <pageMargins left="0.75" right="0.75" top="1" bottom="1" header="0.4921259845" footer="0.4921259845"/>
  <pageSetup fitToHeight="1" fitToWidth="1"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workbookViewId="0" topLeftCell="A1">
      <pane xSplit="5" topLeftCell="M1" activePane="topRight" state="frozen"/>
      <selection pane="topLeft" activeCell="A1" sqref="A1"/>
      <selection pane="topRight" activeCell="Q38" sqref="Q38"/>
    </sheetView>
  </sheetViews>
  <sheetFormatPr defaultColWidth="11.00390625" defaultRowHeight="14.25"/>
  <cols>
    <col min="1" max="1" width="6.125" style="0" customWidth="1"/>
    <col min="2" max="2" width="8.375" style="0" customWidth="1"/>
    <col min="3" max="3" width="7.75390625" style="0" customWidth="1"/>
    <col min="4" max="4" width="11.625" style="0" customWidth="1"/>
    <col min="5" max="5" width="11.875" style="0" customWidth="1"/>
    <col min="6" max="6" width="7.00390625" style="0" customWidth="1"/>
    <col min="7" max="7" width="10.00390625" style="0" customWidth="1"/>
    <col min="8" max="8" width="7.75390625" style="0" customWidth="1"/>
    <col min="9" max="9" width="13.75390625" style="0" customWidth="1"/>
    <col min="10" max="10" width="8.75390625" style="0" customWidth="1"/>
    <col min="13" max="13" width="12.75390625" style="0" customWidth="1"/>
    <col min="17" max="17" width="9.50390625" style="0" customWidth="1"/>
  </cols>
  <sheetData>
    <row r="1" spans="3:16" ht="18">
      <c r="C1" s="1" t="s">
        <v>48</v>
      </c>
      <c r="I1" s="2" t="s">
        <v>183</v>
      </c>
      <c r="K1" s="19"/>
      <c r="L1" s="4"/>
      <c r="M1" s="44" t="s">
        <v>182</v>
      </c>
      <c r="N1" s="4"/>
      <c r="O1" s="4"/>
      <c r="P1" s="24"/>
    </row>
    <row r="2" spans="11:16" ht="14.25">
      <c r="K2" s="52" t="s">
        <v>29</v>
      </c>
      <c r="L2" s="53"/>
      <c r="M2" s="53"/>
      <c r="N2" s="53"/>
      <c r="O2" s="53"/>
      <c r="P2" s="24"/>
    </row>
    <row r="3" spans="11:16" s="3" customFormat="1" ht="13.5" customHeight="1" thickBot="1">
      <c r="K3" s="26"/>
      <c r="L3" s="5"/>
      <c r="M3" s="5"/>
      <c r="N3" s="5"/>
      <c r="O3" s="5"/>
      <c r="P3" s="27" t="s">
        <v>27</v>
      </c>
    </row>
    <row r="4" spans="1:19" ht="39" customHeight="1" thickBot="1">
      <c r="A4" s="12" t="s">
        <v>38</v>
      </c>
      <c r="B4" s="16" t="s">
        <v>64</v>
      </c>
      <c r="C4" s="16" t="s">
        <v>0</v>
      </c>
      <c r="D4" s="17" t="s">
        <v>1</v>
      </c>
      <c r="E4" s="17" t="s">
        <v>2</v>
      </c>
      <c r="F4" s="17" t="s">
        <v>3</v>
      </c>
      <c r="G4" s="16" t="s">
        <v>4</v>
      </c>
      <c r="H4" s="17" t="s">
        <v>5</v>
      </c>
      <c r="I4" s="17" t="s">
        <v>81</v>
      </c>
      <c r="J4" s="17" t="s">
        <v>7</v>
      </c>
      <c r="K4" s="23" t="s">
        <v>26</v>
      </c>
      <c r="M4" s="39" t="s">
        <v>92</v>
      </c>
      <c r="O4" s="39" t="s">
        <v>93</v>
      </c>
      <c r="P4" s="32" t="s">
        <v>91</v>
      </c>
      <c r="Q4" s="12" t="s">
        <v>44</v>
      </c>
      <c r="R4" s="12" t="s">
        <v>45</v>
      </c>
      <c r="S4" s="12" t="s">
        <v>38</v>
      </c>
    </row>
    <row r="5" spans="1:19" ht="14.25">
      <c r="A5" s="9"/>
      <c r="B5" s="17"/>
      <c r="C5" s="17"/>
      <c r="D5" s="17"/>
      <c r="E5" s="17"/>
      <c r="F5" s="17"/>
      <c r="G5" s="17"/>
      <c r="H5" s="17"/>
      <c r="I5" s="17"/>
      <c r="J5" s="17"/>
      <c r="K5" s="23"/>
      <c r="L5" s="23"/>
      <c r="M5" s="39"/>
      <c r="N5" s="23"/>
      <c r="O5" s="39"/>
      <c r="P5" s="23"/>
      <c r="Q5" s="9"/>
      <c r="R5" s="9"/>
      <c r="S5" s="9"/>
    </row>
    <row r="6" spans="1:19" ht="14.25">
      <c r="A6" s="18">
        <v>1</v>
      </c>
      <c r="B6" s="18">
        <f>C6</f>
        <v>5</v>
      </c>
      <c r="C6" s="18">
        <v>5</v>
      </c>
      <c r="D6" s="17" t="s">
        <v>137</v>
      </c>
      <c r="E6" s="17" t="s">
        <v>10</v>
      </c>
      <c r="F6" s="17">
        <v>27</v>
      </c>
      <c r="G6" s="17" t="s">
        <v>134</v>
      </c>
      <c r="H6" s="18" t="s">
        <v>8</v>
      </c>
      <c r="I6" s="17" t="s">
        <v>138</v>
      </c>
      <c r="J6" s="17">
        <v>520</v>
      </c>
      <c r="K6" s="28" t="s">
        <v>99</v>
      </c>
      <c r="L6" s="28" t="s">
        <v>155</v>
      </c>
      <c r="M6" s="40">
        <f aca="true" t="shared" si="0" ref="M6:M16">+L6-K6</f>
        <v>0.01483310185185185</v>
      </c>
      <c r="N6" s="28" t="s">
        <v>169</v>
      </c>
      <c r="O6" s="40">
        <f aca="true" t="shared" si="1" ref="O6:O16">+N6-M6-K6</f>
        <v>0.01468958333333334</v>
      </c>
      <c r="P6" s="43">
        <f aca="true" t="shared" si="2" ref="P6:P16">N6-K6</f>
        <v>0.02952268518518519</v>
      </c>
      <c r="Q6" s="9"/>
      <c r="R6" s="9"/>
      <c r="S6" s="18">
        <v>1</v>
      </c>
    </row>
    <row r="7" spans="1:19" ht="14.25">
      <c r="A7" s="18">
        <v>2</v>
      </c>
      <c r="B7" s="18">
        <f aca="true" t="shared" si="3" ref="B7:B18">C7</f>
        <v>8</v>
      </c>
      <c r="C7" s="18">
        <v>8</v>
      </c>
      <c r="D7" s="23" t="s">
        <v>13</v>
      </c>
      <c r="E7" s="17" t="s">
        <v>14</v>
      </c>
      <c r="F7" s="17"/>
      <c r="G7" s="17"/>
      <c r="H7" s="18" t="s">
        <v>8</v>
      </c>
      <c r="I7" s="17" t="s">
        <v>136</v>
      </c>
      <c r="J7" s="17">
        <v>250</v>
      </c>
      <c r="K7" s="28" t="s">
        <v>148</v>
      </c>
      <c r="L7" s="28" t="s">
        <v>158</v>
      </c>
      <c r="M7" s="40">
        <f t="shared" si="0"/>
        <v>0.014615972222222225</v>
      </c>
      <c r="N7" s="28" t="s">
        <v>172</v>
      </c>
      <c r="O7" s="40">
        <f t="shared" si="1"/>
        <v>0.015125231481481479</v>
      </c>
      <c r="P7" s="43">
        <f t="shared" si="2"/>
        <v>0.029741203703703704</v>
      </c>
      <c r="Q7" s="10">
        <f>+P7-P6</f>
        <v>0.00021851851851851373</v>
      </c>
      <c r="R7" s="10">
        <f>+P7-P$6</f>
        <v>0.00021851851851851373</v>
      </c>
      <c r="S7" s="18">
        <v>2</v>
      </c>
    </row>
    <row r="8" spans="1:19" ht="14.25">
      <c r="A8" s="18">
        <v>3</v>
      </c>
      <c r="B8" s="18">
        <f t="shared" si="3"/>
        <v>4</v>
      </c>
      <c r="C8" s="18">
        <v>4</v>
      </c>
      <c r="D8" s="17" t="s">
        <v>86</v>
      </c>
      <c r="E8" s="17" t="s">
        <v>87</v>
      </c>
      <c r="F8" s="17">
        <v>15</v>
      </c>
      <c r="G8" s="17" t="s">
        <v>134</v>
      </c>
      <c r="H8" s="18" t="s">
        <v>8</v>
      </c>
      <c r="I8" s="17" t="s">
        <v>88</v>
      </c>
      <c r="J8" s="17">
        <v>124</v>
      </c>
      <c r="K8" s="28" t="s">
        <v>98</v>
      </c>
      <c r="L8" s="28" t="s">
        <v>153</v>
      </c>
      <c r="M8" s="40">
        <f t="shared" si="0"/>
        <v>0.01473900462962963</v>
      </c>
      <c r="N8" s="28" t="s">
        <v>170</v>
      </c>
      <c r="O8" s="40">
        <f t="shared" si="1"/>
        <v>0.015915625</v>
      </c>
      <c r="P8" s="43">
        <f t="shared" si="2"/>
        <v>0.03065462962962963</v>
      </c>
      <c r="Q8" s="10">
        <f>+P8-P7</f>
        <v>0.0009134259259259252</v>
      </c>
      <c r="R8" s="10">
        <f aca="true" t="shared" si="4" ref="R8:R18">+P8-P$6</f>
        <v>0.001131944444444439</v>
      </c>
      <c r="S8" s="18">
        <v>3</v>
      </c>
    </row>
    <row r="9" spans="1:19" ht="14.25">
      <c r="A9" s="18">
        <v>4</v>
      </c>
      <c r="B9" s="18">
        <f t="shared" si="3"/>
        <v>11</v>
      </c>
      <c r="C9" s="18">
        <v>11</v>
      </c>
      <c r="D9" s="17" t="s">
        <v>89</v>
      </c>
      <c r="E9" s="17" t="s">
        <v>90</v>
      </c>
      <c r="F9" s="17">
        <v>14</v>
      </c>
      <c r="G9" s="17" t="s">
        <v>84</v>
      </c>
      <c r="H9" s="18" t="s">
        <v>8</v>
      </c>
      <c r="I9" s="17" t="s">
        <v>141</v>
      </c>
      <c r="J9" s="17">
        <v>350</v>
      </c>
      <c r="K9" s="28" t="s">
        <v>151</v>
      </c>
      <c r="L9" s="28" t="s">
        <v>162</v>
      </c>
      <c r="M9" s="40">
        <f t="shared" si="0"/>
        <v>0.015827546296296294</v>
      </c>
      <c r="N9" s="28" t="s">
        <v>174</v>
      </c>
      <c r="O9" s="40">
        <f t="shared" si="1"/>
        <v>0.015284027777777778</v>
      </c>
      <c r="P9" s="43">
        <f t="shared" si="2"/>
        <v>0.031111574074074073</v>
      </c>
      <c r="Q9" s="10">
        <f>+P9-P8</f>
        <v>0.00045694444444444385</v>
      </c>
      <c r="R9" s="10">
        <f t="shared" si="4"/>
        <v>0.0015888888888888827</v>
      </c>
      <c r="S9" s="18">
        <v>4</v>
      </c>
    </row>
    <row r="10" spans="1:19" ht="14.25">
      <c r="A10" s="18">
        <v>5</v>
      </c>
      <c r="B10" s="18">
        <f t="shared" si="3"/>
        <v>3</v>
      </c>
      <c r="C10" s="18">
        <v>3</v>
      </c>
      <c r="D10" s="17" t="s">
        <v>15</v>
      </c>
      <c r="E10" s="17" t="s">
        <v>16</v>
      </c>
      <c r="F10" s="17"/>
      <c r="G10" s="17"/>
      <c r="H10" s="18" t="s">
        <v>8</v>
      </c>
      <c r="I10" s="17" t="s">
        <v>136</v>
      </c>
      <c r="J10" s="17">
        <v>250</v>
      </c>
      <c r="K10" s="28" t="s">
        <v>97</v>
      </c>
      <c r="L10" s="28" t="s">
        <v>154</v>
      </c>
      <c r="M10" s="40">
        <f t="shared" si="0"/>
        <v>0.015420717592592592</v>
      </c>
      <c r="N10" s="28" t="s">
        <v>171</v>
      </c>
      <c r="O10" s="40">
        <f t="shared" si="1"/>
        <v>0.01658425925925926</v>
      </c>
      <c r="P10" s="43">
        <f t="shared" si="2"/>
        <v>0.03200497685185185</v>
      </c>
      <c r="Q10" s="10">
        <f aca="true" t="shared" si="5" ref="Q10:Q18">+P10-P9</f>
        <v>0.0008934027777777777</v>
      </c>
      <c r="R10" s="10">
        <f t="shared" si="4"/>
        <v>0.0024822916666666604</v>
      </c>
      <c r="S10" s="18">
        <v>5</v>
      </c>
    </row>
    <row r="11" spans="1:19" ht="14.25">
      <c r="A11" s="18">
        <v>6</v>
      </c>
      <c r="B11" s="18">
        <f t="shared" si="3"/>
        <v>9</v>
      </c>
      <c r="C11" s="18">
        <v>9</v>
      </c>
      <c r="D11" s="23" t="s">
        <v>145</v>
      </c>
      <c r="E11" s="17" t="s">
        <v>147</v>
      </c>
      <c r="F11" s="17"/>
      <c r="G11" s="17"/>
      <c r="H11" s="18" t="s">
        <v>8</v>
      </c>
      <c r="I11" s="17" t="s">
        <v>88</v>
      </c>
      <c r="J11" s="17">
        <v>250</v>
      </c>
      <c r="K11" s="28" t="s">
        <v>149</v>
      </c>
      <c r="L11" s="28" t="s">
        <v>161</v>
      </c>
      <c r="M11" s="40">
        <f t="shared" si="0"/>
        <v>0.015910185185185187</v>
      </c>
      <c r="N11" s="28" t="s">
        <v>173</v>
      </c>
      <c r="O11" s="40">
        <f t="shared" si="1"/>
        <v>0.016298726851851852</v>
      </c>
      <c r="P11" s="43">
        <f t="shared" si="2"/>
        <v>0.03220891203703704</v>
      </c>
      <c r="Q11" s="10">
        <f t="shared" si="5"/>
        <v>0.00020393518518518894</v>
      </c>
      <c r="R11" s="10">
        <f t="shared" si="4"/>
        <v>0.0026862268518518494</v>
      </c>
      <c r="S11" s="18">
        <v>6</v>
      </c>
    </row>
    <row r="12" spans="1:19" ht="14.25">
      <c r="A12" s="18">
        <v>7</v>
      </c>
      <c r="B12" s="18">
        <f t="shared" si="3"/>
        <v>12</v>
      </c>
      <c r="C12" s="18">
        <v>12</v>
      </c>
      <c r="D12" s="23" t="s">
        <v>145</v>
      </c>
      <c r="E12" s="17" t="s">
        <v>146</v>
      </c>
      <c r="F12" s="17"/>
      <c r="G12" s="17"/>
      <c r="H12" s="18" t="s">
        <v>8</v>
      </c>
      <c r="I12" s="17" t="s">
        <v>85</v>
      </c>
      <c r="J12" s="17">
        <v>250</v>
      </c>
      <c r="K12" s="28" t="s">
        <v>152</v>
      </c>
      <c r="L12" s="28" t="s">
        <v>163</v>
      </c>
      <c r="M12" s="40">
        <f t="shared" si="0"/>
        <v>0.016338078703703702</v>
      </c>
      <c r="N12" s="28" t="s">
        <v>178</v>
      </c>
      <c r="O12" s="40">
        <f t="shared" si="1"/>
        <v>0.016856597222222224</v>
      </c>
      <c r="P12" s="43">
        <f t="shared" si="2"/>
        <v>0.033194675925925926</v>
      </c>
      <c r="Q12" s="10">
        <f t="shared" si="5"/>
        <v>0.0009857638888888867</v>
      </c>
      <c r="R12" s="10">
        <f t="shared" si="4"/>
        <v>0.003671990740740736</v>
      </c>
      <c r="S12" s="18">
        <v>7</v>
      </c>
    </row>
    <row r="13" spans="1:19" ht="14.25">
      <c r="A13" s="18">
        <v>8</v>
      </c>
      <c r="B13" s="18">
        <f t="shared" si="3"/>
        <v>13</v>
      </c>
      <c r="C13" s="18">
        <v>13</v>
      </c>
      <c r="D13" s="41" t="s">
        <v>165</v>
      </c>
      <c r="E13" s="17" t="s">
        <v>166</v>
      </c>
      <c r="F13" s="17"/>
      <c r="G13" s="17"/>
      <c r="H13" s="18" t="s">
        <v>8</v>
      </c>
      <c r="I13" s="17" t="s">
        <v>23</v>
      </c>
      <c r="J13" s="17">
        <v>300</v>
      </c>
      <c r="K13" s="28" t="s">
        <v>167</v>
      </c>
      <c r="L13" s="28" t="s">
        <v>168</v>
      </c>
      <c r="M13" s="40">
        <f t="shared" si="0"/>
        <v>0.01755671296296296</v>
      </c>
      <c r="N13" s="28" t="s">
        <v>180</v>
      </c>
      <c r="O13" s="40">
        <f t="shared" si="1"/>
        <v>0.01653668981481482</v>
      </c>
      <c r="P13" s="43">
        <f t="shared" si="2"/>
        <v>0.03409340277777778</v>
      </c>
      <c r="Q13" s="10">
        <f t="shared" si="5"/>
        <v>0.0008987268518518554</v>
      </c>
      <c r="R13" s="10">
        <f t="shared" si="4"/>
        <v>0.0045707175925925915</v>
      </c>
      <c r="S13" s="18">
        <v>8</v>
      </c>
    </row>
    <row r="14" spans="1:19" ht="14.25">
      <c r="A14" s="18">
        <v>9</v>
      </c>
      <c r="B14" s="18">
        <f t="shared" si="3"/>
        <v>7</v>
      </c>
      <c r="C14" s="18">
        <v>7</v>
      </c>
      <c r="D14" s="42" t="s">
        <v>11</v>
      </c>
      <c r="E14" s="17" t="s">
        <v>139</v>
      </c>
      <c r="F14" s="17">
        <v>44</v>
      </c>
      <c r="G14" s="17" t="s">
        <v>140</v>
      </c>
      <c r="H14" s="18" t="s">
        <v>8</v>
      </c>
      <c r="I14" s="17" t="s">
        <v>88</v>
      </c>
      <c r="J14" s="17">
        <v>400</v>
      </c>
      <c r="K14" s="28" t="s">
        <v>101</v>
      </c>
      <c r="L14" s="28" t="s">
        <v>160</v>
      </c>
      <c r="M14" s="40">
        <f t="shared" si="0"/>
        <v>0.017062499999999998</v>
      </c>
      <c r="N14" s="28" t="s">
        <v>176</v>
      </c>
      <c r="O14" s="40">
        <f t="shared" si="1"/>
        <v>0.01707534722222222</v>
      </c>
      <c r="P14" s="43">
        <f t="shared" si="2"/>
        <v>0.03413784722222222</v>
      </c>
      <c r="Q14" s="10">
        <f t="shared" si="5"/>
        <v>4.444444444443724E-05</v>
      </c>
      <c r="R14" s="10">
        <f t="shared" si="4"/>
        <v>0.004615162037037029</v>
      </c>
      <c r="S14" s="18">
        <v>9</v>
      </c>
    </row>
    <row r="15" spans="1:19" ht="14.25">
      <c r="A15" s="18">
        <v>10</v>
      </c>
      <c r="B15" s="18">
        <f t="shared" si="3"/>
        <v>6</v>
      </c>
      <c r="C15" s="18">
        <v>6</v>
      </c>
      <c r="D15" s="41" t="s">
        <v>142</v>
      </c>
      <c r="E15" s="17" t="s">
        <v>143</v>
      </c>
      <c r="F15" s="17"/>
      <c r="G15" s="17"/>
      <c r="H15" s="18" t="s">
        <v>8</v>
      </c>
      <c r="I15" s="17" t="s">
        <v>136</v>
      </c>
      <c r="J15" s="17">
        <v>125</v>
      </c>
      <c r="K15" s="28" t="s">
        <v>100</v>
      </c>
      <c r="L15" s="28" t="s">
        <v>159</v>
      </c>
      <c r="M15" s="40">
        <f t="shared" si="0"/>
        <v>0.016394907407407407</v>
      </c>
      <c r="N15" s="28" t="s">
        <v>177</v>
      </c>
      <c r="O15" s="40">
        <f t="shared" si="1"/>
        <v>0.01943321759259259</v>
      </c>
      <c r="P15" s="43">
        <f t="shared" si="2"/>
        <v>0.035828124999999995</v>
      </c>
      <c r="Q15" s="10">
        <f t="shared" si="5"/>
        <v>0.0016902777777777767</v>
      </c>
      <c r="R15" s="10">
        <f t="shared" si="4"/>
        <v>0.006305439814814805</v>
      </c>
      <c r="S15" s="18">
        <v>10</v>
      </c>
    </row>
    <row r="16" spans="1:19" ht="14.25">
      <c r="A16" s="18">
        <v>11</v>
      </c>
      <c r="B16" s="18">
        <f t="shared" si="3"/>
        <v>10</v>
      </c>
      <c r="C16" s="18">
        <v>10</v>
      </c>
      <c r="D16" s="41" t="s">
        <v>181</v>
      </c>
      <c r="E16" s="17" t="s">
        <v>144</v>
      </c>
      <c r="F16" s="17"/>
      <c r="G16" s="17" t="s">
        <v>134</v>
      </c>
      <c r="H16" s="18" t="s">
        <v>8</v>
      </c>
      <c r="I16" s="17" t="s">
        <v>88</v>
      </c>
      <c r="J16" s="17">
        <v>426</v>
      </c>
      <c r="K16" s="28" t="s">
        <v>150</v>
      </c>
      <c r="L16" s="28" t="s">
        <v>164</v>
      </c>
      <c r="M16" s="40">
        <f t="shared" si="0"/>
        <v>0.01892662037037037</v>
      </c>
      <c r="N16" s="28" t="s">
        <v>179</v>
      </c>
      <c r="O16" s="40">
        <f t="shared" si="1"/>
        <v>0.017234490740740745</v>
      </c>
      <c r="P16" s="43">
        <f t="shared" si="2"/>
        <v>0.036161111111111116</v>
      </c>
      <c r="Q16" s="10">
        <f t="shared" si="5"/>
        <v>0.0003329861111111207</v>
      </c>
      <c r="R16" s="10">
        <f t="shared" si="4"/>
        <v>0.006638425925925926</v>
      </c>
      <c r="S16" s="18">
        <v>11</v>
      </c>
    </row>
    <row r="17" spans="1:19" ht="14.25">
      <c r="A17" s="18">
        <v>12</v>
      </c>
      <c r="B17" s="18">
        <f t="shared" si="3"/>
        <v>1</v>
      </c>
      <c r="C17" s="18">
        <v>1</v>
      </c>
      <c r="D17" s="42" t="s">
        <v>132</v>
      </c>
      <c r="E17" s="17" t="s">
        <v>133</v>
      </c>
      <c r="F17" s="17">
        <v>13</v>
      </c>
      <c r="G17" s="17" t="s">
        <v>134</v>
      </c>
      <c r="H17" s="18" t="s">
        <v>8</v>
      </c>
      <c r="I17" s="17" t="s">
        <v>88</v>
      </c>
      <c r="J17" s="17">
        <v>124</v>
      </c>
      <c r="K17" s="28" t="s">
        <v>95</v>
      </c>
      <c r="L17" s="21" t="s">
        <v>157</v>
      </c>
      <c r="M17" s="40">
        <f>+L17-K17</f>
        <v>0.019448958333333332</v>
      </c>
      <c r="N17" s="29" t="s">
        <v>175</v>
      </c>
      <c r="O17" s="40">
        <f>+N17-M17-K17</f>
        <v>0.01869340277777778</v>
      </c>
      <c r="P17" s="43">
        <f>N17-K17</f>
        <v>0.03814236111111111</v>
      </c>
      <c r="Q17" s="10">
        <f t="shared" si="5"/>
        <v>0.001981249999999997</v>
      </c>
      <c r="R17" s="10">
        <f t="shared" si="4"/>
        <v>0.008619675925925923</v>
      </c>
      <c r="S17" s="18">
        <v>12</v>
      </c>
    </row>
    <row r="18" spans="1:19" ht="14.25">
      <c r="A18" s="10"/>
      <c r="B18" s="18">
        <f t="shared" si="3"/>
        <v>2</v>
      </c>
      <c r="C18" s="18">
        <v>2</v>
      </c>
      <c r="D18" s="42" t="s">
        <v>12</v>
      </c>
      <c r="E18" s="17" t="s">
        <v>135</v>
      </c>
      <c r="F18" s="17">
        <v>35</v>
      </c>
      <c r="G18" s="17" t="s">
        <v>134</v>
      </c>
      <c r="H18" s="18" t="s">
        <v>8</v>
      </c>
      <c r="I18" s="17" t="s">
        <v>136</v>
      </c>
      <c r="J18" s="17">
        <v>600</v>
      </c>
      <c r="K18" s="28" t="s">
        <v>96</v>
      </c>
      <c r="L18" s="28" t="s">
        <v>156</v>
      </c>
      <c r="M18" s="40" t="e">
        <f>+L18-K18</f>
        <v>#VALUE!</v>
      </c>
      <c r="N18" s="48" t="s">
        <v>27</v>
      </c>
      <c r="O18" s="40" t="e">
        <f>+N18-M18-K18</f>
        <v>#VALUE!</v>
      </c>
      <c r="P18" s="43" t="e">
        <f>N18-K18</f>
        <v>#VALUE!</v>
      </c>
      <c r="Q18" s="10" t="e">
        <f t="shared" si="5"/>
        <v>#VALUE!</v>
      </c>
      <c r="R18" s="10" t="e">
        <f t="shared" si="4"/>
        <v>#VALUE!</v>
      </c>
      <c r="S18" s="10"/>
    </row>
    <row r="19" spans="1:19" ht="14.25">
      <c r="A19" s="43"/>
      <c r="B19" s="18"/>
      <c r="C19" s="18"/>
      <c r="D19" s="17"/>
      <c r="E19" s="17"/>
      <c r="F19" s="17"/>
      <c r="G19" s="17"/>
      <c r="H19" s="18"/>
      <c r="I19" s="17"/>
      <c r="J19" s="17"/>
      <c r="K19" s="28"/>
      <c r="L19" s="28"/>
      <c r="M19" s="38"/>
      <c r="N19" s="28"/>
      <c r="O19" s="38"/>
      <c r="P19" s="43"/>
      <c r="Q19" s="43"/>
      <c r="R19" s="43"/>
      <c r="S19" s="43"/>
    </row>
    <row r="20" spans="1:19" ht="14.25">
      <c r="A20" s="43"/>
      <c r="B20" s="18"/>
      <c r="C20" s="18"/>
      <c r="D20" s="17"/>
      <c r="E20" s="17"/>
      <c r="F20" s="17"/>
      <c r="G20" s="17"/>
      <c r="H20" s="18"/>
      <c r="I20" s="17"/>
      <c r="J20" s="17"/>
      <c r="K20" s="28"/>
      <c r="L20" s="28"/>
      <c r="M20" s="38"/>
      <c r="N20" s="28"/>
      <c r="O20" s="38"/>
      <c r="P20" s="43"/>
      <c r="Q20" s="43"/>
      <c r="R20" s="43"/>
      <c r="S20" s="43"/>
    </row>
  </sheetData>
  <mergeCells count="1">
    <mergeCell ref="K2:O2"/>
  </mergeCells>
  <printOptions/>
  <pageMargins left="0.75" right="0.75" top="1" bottom="1" header="0.4921259845" footer="0.4921259845"/>
  <pageSetup fitToHeight="1" fitToWidth="1" horizontalDpi="300" verticalDpi="3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1"/>
  <sheetViews>
    <sheetView workbookViewId="0" topLeftCell="A1">
      <pane xSplit="5" topLeftCell="F1" activePane="topRight" state="frozen"/>
      <selection pane="topLeft" activeCell="A1" sqref="A1"/>
      <selection pane="topRight" activeCell="L7" sqref="L7"/>
    </sheetView>
  </sheetViews>
  <sheetFormatPr defaultColWidth="11.00390625" defaultRowHeight="14.25"/>
  <cols>
    <col min="1" max="1" width="6.125" style="0" customWidth="1"/>
    <col min="2" max="2" width="6.75390625" style="0" customWidth="1"/>
    <col min="3" max="3" width="7.25390625" style="0" customWidth="1"/>
    <col min="4" max="4" width="11.625" style="0" customWidth="1"/>
    <col min="5" max="5" width="11.875" style="0" customWidth="1"/>
    <col min="6" max="6" width="4.50390625" style="0" customWidth="1"/>
    <col min="7" max="7" width="7.125" style="0" customWidth="1"/>
    <col min="8" max="8" width="7.75390625" style="0" customWidth="1"/>
    <col min="9" max="9" width="9.25390625" style="0" customWidth="1"/>
    <col min="10" max="10" width="8.75390625" style="0" customWidth="1"/>
    <col min="13" max="13" width="12.75390625" style="0" customWidth="1"/>
    <col min="16" max="16" width="13.25390625" style="0" customWidth="1"/>
    <col min="20" max="20" width="9.50390625" style="0" customWidth="1"/>
  </cols>
  <sheetData>
    <row r="1" spans="3:19" ht="18">
      <c r="C1" s="1" t="s">
        <v>48</v>
      </c>
      <c r="I1" s="2" t="s">
        <v>183</v>
      </c>
      <c r="K1" s="19"/>
      <c r="L1" s="4"/>
      <c r="M1" s="44" t="s">
        <v>182</v>
      </c>
      <c r="N1" s="4"/>
      <c r="O1" s="4"/>
      <c r="P1" s="4"/>
      <c r="Q1" s="4"/>
      <c r="R1" s="4"/>
      <c r="S1" s="24"/>
    </row>
    <row r="2" spans="11:19" ht="14.25">
      <c r="K2" s="52" t="s">
        <v>41</v>
      </c>
      <c r="L2" s="53"/>
      <c r="M2" s="53"/>
      <c r="N2" s="53"/>
      <c r="O2" s="53"/>
      <c r="P2" s="31"/>
      <c r="Q2" s="31"/>
      <c r="R2" s="31"/>
      <c r="S2" s="24"/>
    </row>
    <row r="3" spans="11:19" s="3" customFormat="1" ht="13.5" customHeight="1" thickBot="1">
      <c r="K3" s="26"/>
      <c r="L3" s="5"/>
      <c r="M3" s="5"/>
      <c r="N3" s="5"/>
      <c r="O3" s="5"/>
      <c r="P3" s="5"/>
      <c r="Q3" s="5"/>
      <c r="R3" s="5"/>
      <c r="S3" s="27" t="s">
        <v>27</v>
      </c>
    </row>
    <row r="4" spans="1:22" ht="50.25" customHeight="1" thickBot="1">
      <c r="A4" s="12" t="s">
        <v>38</v>
      </c>
      <c r="B4" s="16" t="s">
        <v>64</v>
      </c>
      <c r="C4" s="16" t="s">
        <v>0</v>
      </c>
      <c r="D4" s="17" t="s">
        <v>1</v>
      </c>
      <c r="E4" s="17" t="s">
        <v>2</v>
      </c>
      <c r="F4" s="17" t="s">
        <v>3</v>
      </c>
      <c r="G4" s="16" t="s">
        <v>4</v>
      </c>
      <c r="H4" s="17" t="s">
        <v>5</v>
      </c>
      <c r="I4" s="17" t="s">
        <v>81</v>
      </c>
      <c r="J4" s="17" t="s">
        <v>7</v>
      </c>
      <c r="K4" s="30" t="s">
        <v>205</v>
      </c>
      <c r="L4" s="30" t="s">
        <v>206</v>
      </c>
      <c r="M4" s="39" t="s">
        <v>92</v>
      </c>
      <c r="N4" s="30" t="s">
        <v>207</v>
      </c>
      <c r="O4" s="39" t="s">
        <v>93</v>
      </c>
      <c r="P4" s="45" t="s">
        <v>233</v>
      </c>
      <c r="Q4" s="30" t="s">
        <v>208</v>
      </c>
      <c r="R4" s="39" t="s">
        <v>94</v>
      </c>
      <c r="S4" s="46" t="s">
        <v>194</v>
      </c>
      <c r="T4" s="12" t="s">
        <v>44</v>
      </c>
      <c r="U4" s="12" t="s">
        <v>45</v>
      </c>
      <c r="V4" s="12" t="s">
        <v>38</v>
      </c>
    </row>
    <row r="5" spans="1:22" ht="24" customHeight="1">
      <c r="A5" s="9"/>
      <c r="B5" s="16"/>
      <c r="C5" s="16"/>
      <c r="D5" s="17"/>
      <c r="E5" s="17"/>
      <c r="F5" s="17"/>
      <c r="G5" s="16"/>
      <c r="H5" s="17"/>
      <c r="I5" s="17"/>
      <c r="J5" s="17"/>
      <c r="K5" s="30"/>
      <c r="L5" s="30"/>
      <c r="M5" s="39"/>
      <c r="N5" s="30"/>
      <c r="O5" s="39"/>
      <c r="P5" s="45"/>
      <c r="Q5" s="30"/>
      <c r="R5" s="39"/>
      <c r="S5" s="46"/>
      <c r="T5" s="9"/>
      <c r="U5" s="9"/>
      <c r="V5" s="9"/>
    </row>
    <row r="6" spans="1:22" ht="14.25">
      <c r="A6" s="50"/>
      <c r="B6" s="18">
        <v>6</v>
      </c>
      <c r="C6" s="18">
        <v>1</v>
      </c>
      <c r="D6" s="17" t="s">
        <v>132</v>
      </c>
      <c r="E6" s="17" t="s">
        <v>133</v>
      </c>
      <c r="F6" s="17">
        <v>13</v>
      </c>
      <c r="G6" s="17" t="s">
        <v>134</v>
      </c>
      <c r="H6" s="18" t="s">
        <v>8</v>
      </c>
      <c r="I6" s="17" t="s">
        <v>88</v>
      </c>
      <c r="J6" s="17">
        <v>124</v>
      </c>
      <c r="K6" s="28" t="s">
        <v>100</v>
      </c>
      <c r="L6" s="28" t="s">
        <v>227</v>
      </c>
      <c r="M6" s="40">
        <f>+L6-K6</f>
        <v>0.01972175925925926</v>
      </c>
      <c r="N6" s="28" t="s">
        <v>242</v>
      </c>
      <c r="O6" s="40">
        <f>+N6-M6-K6</f>
        <v>0.017710879629629632</v>
      </c>
      <c r="P6" s="28" t="s">
        <v>250</v>
      </c>
      <c r="Q6" s="28" t="s">
        <v>258</v>
      </c>
      <c r="R6" s="40">
        <f aca="true" t="shared" si="0" ref="R6:R18">+Q6-O6-M6-K6-P6</f>
        <v>0.017560185185185186</v>
      </c>
      <c r="S6" s="43">
        <f aca="true" t="shared" si="1" ref="S6:S18">Q6-K6-P6</f>
        <v>0.054992824074074076</v>
      </c>
      <c r="T6" s="10" t="e">
        <f>+S6-S4</f>
        <v>#VALUE!</v>
      </c>
      <c r="U6" s="10">
        <f aca="true" t="shared" si="2" ref="U6:U18">+S6-S$7</f>
        <v>0.054992824074074076</v>
      </c>
      <c r="V6" s="50">
        <v>12</v>
      </c>
    </row>
    <row r="7" spans="1:22" ht="14.25">
      <c r="A7" s="34"/>
      <c r="B7" s="18">
        <v>1</v>
      </c>
      <c r="C7" s="18">
        <v>2</v>
      </c>
      <c r="D7" s="17" t="s">
        <v>12</v>
      </c>
      <c r="E7" s="17" t="s">
        <v>135</v>
      </c>
      <c r="F7" s="17">
        <v>35</v>
      </c>
      <c r="G7" s="17" t="s">
        <v>134</v>
      </c>
      <c r="H7" s="18" t="s">
        <v>8</v>
      </c>
      <c r="I7" s="17" t="s">
        <v>136</v>
      </c>
      <c r="J7" s="17">
        <v>600</v>
      </c>
      <c r="K7" s="28" t="s">
        <v>95</v>
      </c>
      <c r="L7" s="48" t="s">
        <v>27</v>
      </c>
      <c r="M7" s="40" t="e">
        <f>+L7-K7</f>
        <v>#VALUE!</v>
      </c>
      <c r="N7" s="28" t="s">
        <v>95</v>
      </c>
      <c r="O7" s="40" t="e">
        <f>+N7-M7-K7</f>
        <v>#VALUE!</v>
      </c>
      <c r="P7" s="28" t="s">
        <v>95</v>
      </c>
      <c r="Q7" s="28" t="s">
        <v>95</v>
      </c>
      <c r="R7" s="40" t="e">
        <f>+Q7-O7-M7-K7-P7</f>
        <v>#VALUE!</v>
      </c>
      <c r="S7" s="43">
        <f>Q7-K7-P7</f>
        <v>0</v>
      </c>
      <c r="T7" s="10">
        <f aca="true" t="shared" si="3" ref="T7:T18">+S7-S6</f>
        <v>-0.054992824074074076</v>
      </c>
      <c r="U7" s="10">
        <f t="shared" si="2"/>
        <v>0</v>
      </c>
      <c r="V7" s="34"/>
    </row>
    <row r="8" spans="1:22" ht="14.25">
      <c r="A8" s="18"/>
      <c r="B8" s="18">
        <v>9</v>
      </c>
      <c r="C8" s="18">
        <v>3</v>
      </c>
      <c r="D8" s="17" t="s">
        <v>15</v>
      </c>
      <c r="E8" s="17" t="s">
        <v>16</v>
      </c>
      <c r="F8" s="17"/>
      <c r="G8" s="17"/>
      <c r="H8" s="18" t="s">
        <v>8</v>
      </c>
      <c r="I8" s="17" t="s">
        <v>136</v>
      </c>
      <c r="J8" s="17">
        <v>250</v>
      </c>
      <c r="K8" s="28" t="s">
        <v>149</v>
      </c>
      <c r="L8" s="28" t="s">
        <v>228</v>
      </c>
      <c r="M8" s="40">
        <f aca="true" t="shared" si="4" ref="M8:M18">+L8-K8</f>
        <v>0.017606828703703704</v>
      </c>
      <c r="N8" s="28" t="s">
        <v>241</v>
      </c>
      <c r="O8" s="40">
        <f aca="true" t="shared" si="5" ref="O8:O18">+N8-M8-K8</f>
        <v>0.017608680555555555</v>
      </c>
      <c r="P8" s="28" t="s">
        <v>249</v>
      </c>
      <c r="Q8" s="28" t="s">
        <v>261</v>
      </c>
      <c r="R8" s="40">
        <f t="shared" si="0"/>
        <v>0.024277083333333335</v>
      </c>
      <c r="S8" s="43">
        <f t="shared" si="1"/>
        <v>0.05949259259259259</v>
      </c>
      <c r="T8" s="10">
        <f>+S8-S7</f>
        <v>0.05949259259259259</v>
      </c>
      <c r="U8" s="10">
        <f t="shared" si="2"/>
        <v>0.05949259259259259</v>
      </c>
      <c r="V8" s="18">
        <v>5</v>
      </c>
    </row>
    <row r="9" spans="1:22" ht="14.25">
      <c r="A9" s="18"/>
      <c r="B9" s="18">
        <v>11</v>
      </c>
      <c r="C9" s="18">
        <v>4</v>
      </c>
      <c r="D9" s="17" t="s">
        <v>86</v>
      </c>
      <c r="E9" s="17" t="s">
        <v>87</v>
      </c>
      <c r="F9" s="17">
        <v>15</v>
      </c>
      <c r="G9" s="17" t="s">
        <v>134</v>
      </c>
      <c r="H9" s="18" t="s">
        <v>8</v>
      </c>
      <c r="I9" s="17" t="s">
        <v>88</v>
      </c>
      <c r="J9" s="17">
        <v>124</v>
      </c>
      <c r="K9" s="28" t="s">
        <v>151</v>
      </c>
      <c r="L9" s="28" t="s">
        <v>227</v>
      </c>
      <c r="M9" s="40">
        <f t="shared" si="4"/>
        <v>0.016249537037037038</v>
      </c>
      <c r="N9" s="28" t="s">
        <v>237</v>
      </c>
      <c r="O9" s="40">
        <f t="shared" si="5"/>
        <v>0.01556064814814815</v>
      </c>
      <c r="P9" s="28" t="s">
        <v>246</v>
      </c>
      <c r="Q9" s="28" t="s">
        <v>254</v>
      </c>
      <c r="R9" s="40">
        <f t="shared" si="0"/>
        <v>0.016356018518518523</v>
      </c>
      <c r="S9" s="43">
        <f t="shared" si="1"/>
        <v>0.04816620370370371</v>
      </c>
      <c r="T9" s="10">
        <f>+S9-S8</f>
        <v>-0.011326388888888879</v>
      </c>
      <c r="U9" s="10">
        <f t="shared" si="2"/>
        <v>0.04816620370370371</v>
      </c>
      <c r="V9" s="18">
        <v>3</v>
      </c>
    </row>
    <row r="10" spans="1:22" ht="14.25">
      <c r="A10" s="18"/>
      <c r="B10" s="18">
        <v>13</v>
      </c>
      <c r="C10" s="18">
        <v>5</v>
      </c>
      <c r="D10" s="17" t="s">
        <v>137</v>
      </c>
      <c r="E10" s="17" t="s">
        <v>10</v>
      </c>
      <c r="F10" s="17">
        <v>27</v>
      </c>
      <c r="G10" s="17" t="s">
        <v>134</v>
      </c>
      <c r="H10" s="18" t="s">
        <v>8</v>
      </c>
      <c r="I10" s="17" t="s">
        <v>138</v>
      </c>
      <c r="J10" s="17">
        <v>520</v>
      </c>
      <c r="K10" s="28" t="s">
        <v>167</v>
      </c>
      <c r="L10" s="28" t="s">
        <v>231</v>
      </c>
      <c r="M10" s="40">
        <f t="shared" si="4"/>
        <v>0.017422569444444445</v>
      </c>
      <c r="N10" s="28" t="s">
        <v>243</v>
      </c>
      <c r="O10" s="40">
        <f t="shared" si="5"/>
        <v>0.018373842592592594</v>
      </c>
      <c r="P10" s="28" t="s">
        <v>95</v>
      </c>
      <c r="Q10" s="28" t="s">
        <v>95</v>
      </c>
      <c r="R10" s="40">
        <f t="shared" si="0"/>
        <v>-0.04412974537037037</v>
      </c>
      <c r="S10" s="43">
        <f t="shared" si="1"/>
        <v>-0.008333333333333333</v>
      </c>
      <c r="T10" s="9"/>
      <c r="U10" s="9"/>
      <c r="V10" s="18">
        <v>1</v>
      </c>
    </row>
    <row r="11" spans="1:22" ht="14.25">
      <c r="A11" s="18"/>
      <c r="B11" s="18">
        <v>3</v>
      </c>
      <c r="C11" s="18">
        <v>6</v>
      </c>
      <c r="D11" s="23" t="s">
        <v>142</v>
      </c>
      <c r="E11" s="17" t="s">
        <v>143</v>
      </c>
      <c r="F11" s="17"/>
      <c r="G11" s="17"/>
      <c r="H11" s="18" t="s">
        <v>8</v>
      </c>
      <c r="I11" s="17" t="s">
        <v>136</v>
      </c>
      <c r="J11" s="17">
        <v>125</v>
      </c>
      <c r="K11" s="28" t="s">
        <v>97</v>
      </c>
      <c r="L11" s="28" t="s">
        <v>222</v>
      </c>
      <c r="M11" s="40">
        <f t="shared" si="4"/>
        <v>0.017652199074074074</v>
      </c>
      <c r="N11" s="28" t="s">
        <v>234</v>
      </c>
      <c r="O11" s="40">
        <f t="shared" si="5"/>
        <v>0.01742048611111111</v>
      </c>
      <c r="P11" s="28" t="s">
        <v>245</v>
      </c>
      <c r="Q11" s="28" t="s">
        <v>252</v>
      </c>
      <c r="R11" s="40">
        <f t="shared" si="0"/>
        <v>0.017444675925925933</v>
      </c>
      <c r="S11" s="43">
        <f t="shared" si="1"/>
        <v>0.05251736111111111</v>
      </c>
      <c r="T11" s="10">
        <f t="shared" si="3"/>
        <v>0.06085069444444444</v>
      </c>
      <c r="U11" s="10">
        <f t="shared" si="2"/>
        <v>0.05251736111111111</v>
      </c>
      <c r="V11" s="18">
        <v>10</v>
      </c>
    </row>
    <row r="12" spans="1:22" ht="14.25">
      <c r="A12" s="18"/>
      <c r="B12" s="18">
        <v>4</v>
      </c>
      <c r="C12" s="18">
        <v>7</v>
      </c>
      <c r="D12" s="17" t="s">
        <v>11</v>
      </c>
      <c r="E12" s="17" t="s">
        <v>139</v>
      </c>
      <c r="F12" s="17">
        <v>44</v>
      </c>
      <c r="G12" s="17" t="s">
        <v>140</v>
      </c>
      <c r="H12" s="18" t="s">
        <v>8</v>
      </c>
      <c r="I12" s="17" t="s">
        <v>88</v>
      </c>
      <c r="J12" s="17">
        <v>400</v>
      </c>
      <c r="K12" s="28" t="s">
        <v>98</v>
      </c>
      <c r="L12" s="28" t="s">
        <v>223</v>
      </c>
      <c r="M12" s="40">
        <f t="shared" si="4"/>
        <v>0.018018518518518517</v>
      </c>
      <c r="N12" s="28" t="s">
        <v>235</v>
      </c>
      <c r="O12" s="40">
        <f t="shared" si="5"/>
        <v>0.01751435185185185</v>
      </c>
      <c r="P12" s="28" t="s">
        <v>95</v>
      </c>
      <c r="Q12" s="28" t="s">
        <v>256</v>
      </c>
      <c r="R12" s="40">
        <f t="shared" si="0"/>
        <v>0.01956226851851852</v>
      </c>
      <c r="S12" s="43">
        <f t="shared" si="1"/>
        <v>0.05509513888888889</v>
      </c>
      <c r="T12" s="10">
        <f t="shared" si="3"/>
        <v>0.002577777777777776</v>
      </c>
      <c r="U12" s="10">
        <f t="shared" si="2"/>
        <v>0.05509513888888889</v>
      </c>
      <c r="V12" s="18">
        <v>9</v>
      </c>
    </row>
    <row r="13" spans="1:22" ht="14.25">
      <c r="A13" s="18"/>
      <c r="B13" s="18">
        <v>12</v>
      </c>
      <c r="C13" s="18">
        <v>8</v>
      </c>
      <c r="D13" s="23" t="s">
        <v>13</v>
      </c>
      <c r="E13" s="17" t="s">
        <v>14</v>
      </c>
      <c r="F13" s="17"/>
      <c r="G13" s="17"/>
      <c r="H13" s="18" t="s">
        <v>8</v>
      </c>
      <c r="I13" s="17" t="s">
        <v>136</v>
      </c>
      <c r="J13" s="17">
        <v>250</v>
      </c>
      <c r="K13" s="28" t="s">
        <v>152</v>
      </c>
      <c r="L13" s="28" t="s">
        <v>230</v>
      </c>
      <c r="M13" s="40">
        <f t="shared" si="4"/>
        <v>0.01615613425925926</v>
      </c>
      <c r="N13" s="28" t="s">
        <v>239</v>
      </c>
      <c r="O13" s="40">
        <f t="shared" si="5"/>
        <v>0.015399652777777776</v>
      </c>
      <c r="P13" s="28" t="s">
        <v>247</v>
      </c>
      <c r="Q13" s="28" t="s">
        <v>255</v>
      </c>
      <c r="R13" s="40">
        <f t="shared" si="0"/>
        <v>0.01588657407407408</v>
      </c>
      <c r="S13" s="43">
        <f t="shared" si="1"/>
        <v>0.04744236111111111</v>
      </c>
      <c r="T13" s="10">
        <f t="shared" si="3"/>
        <v>-0.007652777777777779</v>
      </c>
      <c r="U13" s="10">
        <f>+S13-S$7</f>
        <v>0.04744236111111111</v>
      </c>
      <c r="V13" s="18">
        <v>2</v>
      </c>
    </row>
    <row r="14" spans="1:22" ht="14.25">
      <c r="A14" s="18"/>
      <c r="B14" s="18">
        <v>8</v>
      </c>
      <c r="C14" s="18">
        <v>9</v>
      </c>
      <c r="D14" s="41" t="s">
        <v>145</v>
      </c>
      <c r="E14" s="17" t="s">
        <v>147</v>
      </c>
      <c r="F14" s="17"/>
      <c r="G14" s="17"/>
      <c r="H14" s="18" t="s">
        <v>8</v>
      </c>
      <c r="I14" s="17" t="s">
        <v>88</v>
      </c>
      <c r="J14" s="17">
        <v>250</v>
      </c>
      <c r="K14" s="28" t="s">
        <v>148</v>
      </c>
      <c r="L14" s="28" t="s">
        <v>226</v>
      </c>
      <c r="M14" s="40">
        <f t="shared" si="4"/>
        <v>0.017094907407407406</v>
      </c>
      <c r="N14" s="28" t="s">
        <v>240</v>
      </c>
      <c r="O14" s="40">
        <f t="shared" si="5"/>
        <v>0.01740358796296296</v>
      </c>
      <c r="P14" s="28" t="s">
        <v>248</v>
      </c>
      <c r="Q14" s="28" t="s">
        <v>257</v>
      </c>
      <c r="R14" s="40">
        <f t="shared" si="0"/>
        <v>0.017331597222222224</v>
      </c>
      <c r="S14" s="43">
        <f t="shared" si="1"/>
        <v>0.051830092592592594</v>
      </c>
      <c r="T14" s="10">
        <f t="shared" si="3"/>
        <v>0.0043877314814814855</v>
      </c>
      <c r="U14" s="10">
        <f t="shared" si="2"/>
        <v>0.051830092592592594</v>
      </c>
      <c r="V14" s="18">
        <v>6</v>
      </c>
    </row>
    <row r="15" spans="1:22" ht="14.25">
      <c r="A15" s="18"/>
      <c r="B15" s="18">
        <v>2</v>
      </c>
      <c r="C15" s="18">
        <v>10</v>
      </c>
      <c r="D15" s="41" t="s">
        <v>181</v>
      </c>
      <c r="E15" s="17" t="s">
        <v>144</v>
      </c>
      <c r="F15" s="17"/>
      <c r="G15" s="17" t="s">
        <v>134</v>
      </c>
      <c r="H15" s="18" t="s">
        <v>8</v>
      </c>
      <c r="I15" s="17" t="s">
        <v>88</v>
      </c>
      <c r="J15" s="17">
        <v>426</v>
      </c>
      <c r="K15" s="28" t="s">
        <v>96</v>
      </c>
      <c r="L15" s="28" t="s">
        <v>221</v>
      </c>
      <c r="M15" s="40">
        <f t="shared" si="4"/>
        <v>0.017623842592592594</v>
      </c>
      <c r="N15" s="28" t="s">
        <v>232</v>
      </c>
      <c r="O15" s="40">
        <f t="shared" si="5"/>
        <v>0.016670949074074074</v>
      </c>
      <c r="P15" s="28" t="s">
        <v>244</v>
      </c>
      <c r="Q15" s="28" t="s">
        <v>251</v>
      </c>
      <c r="R15" s="40">
        <f t="shared" si="0"/>
        <v>0.016651967592592583</v>
      </c>
      <c r="S15" s="43">
        <f t="shared" si="1"/>
        <v>0.050946759259259254</v>
      </c>
      <c r="T15" s="10">
        <f t="shared" si="3"/>
        <v>-0.0008833333333333401</v>
      </c>
      <c r="U15" s="10">
        <f t="shared" si="2"/>
        <v>0.050946759259259254</v>
      </c>
      <c r="V15" s="18">
        <v>11</v>
      </c>
    </row>
    <row r="16" spans="1:22" ht="14.25">
      <c r="A16" s="18"/>
      <c r="B16" s="18">
        <v>10</v>
      </c>
      <c r="C16" s="18">
        <v>11</v>
      </c>
      <c r="D16" s="42" t="s">
        <v>89</v>
      </c>
      <c r="E16" s="17" t="s">
        <v>90</v>
      </c>
      <c r="F16" s="17">
        <v>14</v>
      </c>
      <c r="G16" s="17" t="s">
        <v>84</v>
      </c>
      <c r="H16" s="18" t="s">
        <v>8</v>
      </c>
      <c r="I16" s="17" t="s">
        <v>141</v>
      </c>
      <c r="J16" s="17">
        <v>350</v>
      </c>
      <c r="K16" s="28" t="s">
        <v>150</v>
      </c>
      <c r="L16" s="28" t="s">
        <v>229</v>
      </c>
      <c r="M16" s="40">
        <f t="shared" si="4"/>
        <v>0.01661076388888889</v>
      </c>
      <c r="N16" s="28" t="s">
        <v>238</v>
      </c>
      <c r="O16" s="40">
        <f t="shared" si="5"/>
        <v>0.015939351851851847</v>
      </c>
      <c r="P16" s="28" t="s">
        <v>95</v>
      </c>
      <c r="Q16" s="28" t="s">
        <v>253</v>
      </c>
      <c r="R16" s="40">
        <f t="shared" si="0"/>
        <v>0.016381365740740738</v>
      </c>
      <c r="S16" s="43">
        <f t="shared" si="1"/>
        <v>0.04893148148148148</v>
      </c>
      <c r="T16" s="10">
        <f>+S16-S15</f>
        <v>-0.0020152777777777756</v>
      </c>
      <c r="U16" s="10">
        <f t="shared" si="2"/>
        <v>0.04893148148148148</v>
      </c>
      <c r="V16" s="18">
        <v>4</v>
      </c>
    </row>
    <row r="17" spans="1:22" ht="14.25">
      <c r="A17" s="18"/>
      <c r="B17" s="18">
        <v>7</v>
      </c>
      <c r="C17" s="18">
        <v>12</v>
      </c>
      <c r="D17" s="41" t="s">
        <v>145</v>
      </c>
      <c r="E17" s="17" t="s">
        <v>146</v>
      </c>
      <c r="F17" s="17"/>
      <c r="G17" s="17"/>
      <c r="H17" s="18" t="s">
        <v>8</v>
      </c>
      <c r="I17" s="17" t="s">
        <v>85</v>
      </c>
      <c r="J17" s="17">
        <v>250</v>
      </c>
      <c r="K17" s="28" t="s">
        <v>101</v>
      </c>
      <c r="L17" s="28" t="s">
        <v>225</v>
      </c>
      <c r="M17" s="40">
        <f t="shared" si="4"/>
        <v>0.017309837962962964</v>
      </c>
      <c r="N17" s="48" t="s">
        <v>27</v>
      </c>
      <c r="O17" s="40" t="e">
        <f t="shared" si="5"/>
        <v>#VALUE!</v>
      </c>
      <c r="P17" s="28" t="s">
        <v>95</v>
      </c>
      <c r="Q17" s="28" t="s">
        <v>95</v>
      </c>
      <c r="R17" s="40" t="e">
        <f t="shared" si="0"/>
        <v>#VALUE!</v>
      </c>
      <c r="S17" s="43">
        <f t="shared" si="1"/>
        <v>-0.004166666666666667</v>
      </c>
      <c r="T17" s="10">
        <f t="shared" si="3"/>
        <v>-0.053098148148148144</v>
      </c>
      <c r="U17" s="10">
        <f t="shared" si="2"/>
        <v>-0.004166666666666667</v>
      </c>
      <c r="V17" s="18">
        <v>7</v>
      </c>
    </row>
    <row r="18" spans="1:22" ht="14.25">
      <c r="A18" s="18"/>
      <c r="B18" s="18">
        <v>5</v>
      </c>
      <c r="C18" s="18">
        <v>13</v>
      </c>
      <c r="D18" s="41" t="s">
        <v>165</v>
      </c>
      <c r="E18" s="17" t="s">
        <v>166</v>
      </c>
      <c r="F18" s="17"/>
      <c r="G18" s="17"/>
      <c r="H18" s="18" t="s">
        <v>8</v>
      </c>
      <c r="I18" s="17" t="s">
        <v>23</v>
      </c>
      <c r="J18" s="17">
        <v>300</v>
      </c>
      <c r="K18" s="28" t="s">
        <v>99</v>
      </c>
      <c r="L18" s="28" t="s">
        <v>224</v>
      </c>
      <c r="M18" s="40">
        <f t="shared" si="4"/>
        <v>0.017564699074074076</v>
      </c>
      <c r="N18" s="28" t="s">
        <v>236</v>
      </c>
      <c r="O18" s="40">
        <f t="shared" si="5"/>
        <v>0.018086111111111112</v>
      </c>
      <c r="P18" s="28" t="s">
        <v>95</v>
      </c>
      <c r="Q18" s="28" t="s">
        <v>260</v>
      </c>
      <c r="R18" s="40">
        <f t="shared" si="0"/>
        <v>0.031159953703703693</v>
      </c>
      <c r="S18" s="43">
        <f t="shared" si="1"/>
        <v>0.06681076388888887</v>
      </c>
      <c r="T18" s="10">
        <f t="shared" si="3"/>
        <v>0.07097743055555554</v>
      </c>
      <c r="U18" s="10">
        <f t="shared" si="2"/>
        <v>0.06681076388888887</v>
      </c>
      <c r="V18" s="18">
        <v>8</v>
      </c>
    </row>
    <row r="19" spans="1:22" ht="14.25">
      <c r="A19" s="9"/>
      <c r="B19" s="17"/>
      <c r="C19" s="17"/>
      <c r="D19" s="42"/>
      <c r="E19" s="17"/>
      <c r="F19" s="17"/>
      <c r="G19" s="17"/>
      <c r="H19" s="17"/>
      <c r="I19" s="17"/>
      <c r="J19" s="17"/>
      <c r="K19" s="23"/>
      <c r="L19" s="23"/>
      <c r="M19" s="39"/>
      <c r="N19" s="23"/>
      <c r="O19" s="39"/>
      <c r="P19" s="39"/>
      <c r="Q19" s="23"/>
      <c r="R19" s="39"/>
      <c r="S19" s="23"/>
      <c r="T19" s="9"/>
      <c r="U19" s="9"/>
      <c r="V19" s="9"/>
    </row>
    <row r="20" spans="1:22" ht="14.25">
      <c r="A20" s="43"/>
      <c r="B20" s="18"/>
      <c r="C20" s="18"/>
      <c r="D20" s="17"/>
      <c r="E20" s="17"/>
      <c r="F20" s="17"/>
      <c r="G20" s="17"/>
      <c r="H20" s="18"/>
      <c r="I20" s="17"/>
      <c r="J20" s="17"/>
      <c r="K20" s="28"/>
      <c r="L20" s="28"/>
      <c r="M20" s="38"/>
      <c r="N20" s="28"/>
      <c r="O20" s="38"/>
      <c r="P20" s="38"/>
      <c r="Q20" s="38"/>
      <c r="R20" s="38"/>
      <c r="S20" s="43"/>
      <c r="T20" s="43"/>
      <c r="U20" s="43"/>
      <c r="V20" s="43"/>
    </row>
    <row r="21" spans="1:22" ht="14.25">
      <c r="A21" s="43"/>
      <c r="B21" s="18"/>
      <c r="C21" s="18"/>
      <c r="D21" s="17"/>
      <c r="E21" s="17"/>
      <c r="F21" s="17"/>
      <c r="G21" s="17"/>
      <c r="H21" s="18"/>
      <c r="I21" s="17"/>
      <c r="J21" s="17"/>
      <c r="K21" s="28"/>
      <c r="L21" s="28"/>
      <c r="M21" s="38"/>
      <c r="N21" s="28"/>
      <c r="O21" s="38"/>
      <c r="P21" s="38"/>
      <c r="Q21" s="38"/>
      <c r="R21" s="38"/>
      <c r="S21" s="43"/>
      <c r="T21" s="43"/>
      <c r="U21" s="43"/>
      <c r="V21" s="43"/>
    </row>
  </sheetData>
  <mergeCells count="1">
    <mergeCell ref="K2:O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workbookViewId="0" topLeftCell="A1">
      <pane xSplit="5" topLeftCell="F1" activePane="topRight" state="frozen"/>
      <selection pane="topLeft" activeCell="A1" sqref="A1"/>
      <selection pane="topRight" activeCell="A15" sqref="A15"/>
    </sheetView>
  </sheetViews>
  <sheetFormatPr defaultColWidth="11.00390625" defaultRowHeight="14.25"/>
  <cols>
    <col min="1" max="1" width="6.125" style="0" customWidth="1"/>
    <col min="2" max="2" width="6.75390625" style="0" customWidth="1"/>
    <col min="3" max="3" width="7.25390625" style="0" customWidth="1"/>
    <col min="4" max="4" width="11.625" style="0" customWidth="1"/>
    <col min="5" max="5" width="11.875" style="0" customWidth="1"/>
    <col min="6" max="6" width="4.50390625" style="0" customWidth="1"/>
    <col min="7" max="7" width="7.125" style="0" customWidth="1"/>
    <col min="8" max="8" width="7.75390625" style="0" customWidth="1"/>
    <col min="9" max="9" width="9.25390625" style="0" customWidth="1"/>
    <col min="10" max="10" width="8.75390625" style="0" customWidth="1"/>
    <col min="13" max="13" width="12.75390625" style="0" customWidth="1"/>
    <col min="16" max="16" width="13.25390625" style="0" customWidth="1"/>
    <col min="20" max="20" width="9.50390625" style="0" customWidth="1"/>
  </cols>
  <sheetData>
    <row r="1" spans="3:19" ht="18">
      <c r="C1" s="1" t="s">
        <v>48</v>
      </c>
      <c r="I1" s="2" t="s">
        <v>183</v>
      </c>
      <c r="K1" s="19"/>
      <c r="L1" s="4"/>
      <c r="M1" s="44" t="s">
        <v>182</v>
      </c>
      <c r="N1" s="4"/>
      <c r="O1" s="4"/>
      <c r="P1" s="4"/>
      <c r="Q1" s="4"/>
      <c r="R1" s="4"/>
      <c r="S1" s="24"/>
    </row>
    <row r="2" spans="11:19" ht="14.25">
      <c r="K2" s="52" t="s">
        <v>41</v>
      </c>
      <c r="L2" s="53"/>
      <c r="M2" s="53"/>
      <c r="N2" s="53"/>
      <c r="O2" s="53"/>
      <c r="P2" s="31"/>
      <c r="Q2" s="31"/>
      <c r="R2" s="31"/>
      <c r="S2" s="24"/>
    </row>
    <row r="3" spans="11:19" s="3" customFormat="1" ht="13.5" customHeight="1" thickBot="1">
      <c r="K3" s="26"/>
      <c r="L3" s="5"/>
      <c r="M3" s="5"/>
      <c r="N3" s="5"/>
      <c r="O3" s="5"/>
      <c r="P3" s="5"/>
      <c r="Q3" s="5"/>
      <c r="R3" s="5"/>
      <c r="S3" s="27" t="s">
        <v>27</v>
      </c>
    </row>
    <row r="4" spans="1:22" ht="50.25" customHeight="1" thickBot="1">
      <c r="A4" s="12" t="s">
        <v>38</v>
      </c>
      <c r="B4" s="16" t="s">
        <v>64</v>
      </c>
      <c r="C4" s="16" t="s">
        <v>0</v>
      </c>
      <c r="D4" s="17" t="s">
        <v>1</v>
      </c>
      <c r="E4" s="17" t="s">
        <v>2</v>
      </c>
      <c r="F4" s="17" t="s">
        <v>3</v>
      </c>
      <c r="G4" s="16" t="s">
        <v>4</v>
      </c>
      <c r="H4" s="17" t="s">
        <v>5</v>
      </c>
      <c r="I4" s="17" t="s">
        <v>81</v>
      </c>
      <c r="J4" s="17" t="s">
        <v>7</v>
      </c>
      <c r="K4" s="30" t="s">
        <v>205</v>
      </c>
      <c r="L4" s="30" t="s">
        <v>206</v>
      </c>
      <c r="M4" s="39" t="s">
        <v>92</v>
      </c>
      <c r="N4" s="30" t="s">
        <v>207</v>
      </c>
      <c r="O4" s="39" t="s">
        <v>93</v>
      </c>
      <c r="P4" s="45" t="s">
        <v>233</v>
      </c>
      <c r="Q4" s="30" t="s">
        <v>208</v>
      </c>
      <c r="R4" s="39" t="s">
        <v>94</v>
      </c>
      <c r="S4" s="46" t="s">
        <v>194</v>
      </c>
      <c r="T4" s="12" t="s">
        <v>44</v>
      </c>
      <c r="U4" s="12" t="s">
        <v>45</v>
      </c>
      <c r="V4" s="12" t="s">
        <v>38</v>
      </c>
    </row>
    <row r="5" spans="1:22" ht="14.25">
      <c r="A5" s="50">
        <v>1</v>
      </c>
      <c r="B5" s="18">
        <v>12</v>
      </c>
      <c r="C5" s="18">
        <v>8</v>
      </c>
      <c r="D5" s="23" t="s">
        <v>13</v>
      </c>
      <c r="E5" s="17" t="s">
        <v>14</v>
      </c>
      <c r="F5" s="17"/>
      <c r="G5" s="17"/>
      <c r="H5" s="18" t="s">
        <v>8</v>
      </c>
      <c r="I5" s="17" t="s">
        <v>136</v>
      </c>
      <c r="J5" s="17">
        <v>250</v>
      </c>
      <c r="K5" s="28" t="s">
        <v>152</v>
      </c>
      <c r="L5" s="28" t="s">
        <v>230</v>
      </c>
      <c r="M5" s="40">
        <f aca="true" t="shared" si="0" ref="M5:M17">+L5-K5</f>
        <v>0.01615613425925926</v>
      </c>
      <c r="N5" s="28" t="s">
        <v>239</v>
      </c>
      <c r="O5" s="40">
        <f aca="true" t="shared" si="1" ref="O5:O17">+N5-M5-K5</f>
        <v>0.015399652777777776</v>
      </c>
      <c r="P5" s="28" t="s">
        <v>247</v>
      </c>
      <c r="Q5" s="28" t="s">
        <v>255</v>
      </c>
      <c r="R5" s="40">
        <f aca="true" t="shared" si="2" ref="R5:R16">+Q5-O5-M5-K5-P5</f>
        <v>0.01588657407407408</v>
      </c>
      <c r="S5" s="43">
        <f aca="true" t="shared" si="3" ref="S5:S16">Q5-K5-P5</f>
        <v>0.04744236111111111</v>
      </c>
      <c r="T5" s="10" t="s">
        <v>27</v>
      </c>
      <c r="U5" s="10" t="s">
        <v>27</v>
      </c>
      <c r="V5" s="50">
        <v>1</v>
      </c>
    </row>
    <row r="6" spans="1:22" ht="14.25">
      <c r="A6" s="18">
        <v>2</v>
      </c>
      <c r="B6" s="18">
        <v>11</v>
      </c>
      <c r="C6" s="18">
        <v>4</v>
      </c>
      <c r="D6" s="17" t="s">
        <v>86</v>
      </c>
      <c r="E6" s="17" t="s">
        <v>87</v>
      </c>
      <c r="F6" s="17">
        <v>15</v>
      </c>
      <c r="G6" s="17" t="s">
        <v>134</v>
      </c>
      <c r="H6" s="18" t="s">
        <v>8</v>
      </c>
      <c r="I6" s="17" t="s">
        <v>88</v>
      </c>
      <c r="J6" s="17">
        <v>124</v>
      </c>
      <c r="K6" s="28" t="s">
        <v>151</v>
      </c>
      <c r="L6" s="28" t="s">
        <v>227</v>
      </c>
      <c r="M6" s="40">
        <f t="shared" si="0"/>
        <v>0.016249537037037038</v>
      </c>
      <c r="N6" s="28" t="s">
        <v>237</v>
      </c>
      <c r="O6" s="40">
        <f t="shared" si="1"/>
        <v>0.01556064814814815</v>
      </c>
      <c r="P6" s="28" t="s">
        <v>246</v>
      </c>
      <c r="Q6" s="28" t="s">
        <v>254</v>
      </c>
      <c r="R6" s="40">
        <f t="shared" si="2"/>
        <v>0.016356018518518523</v>
      </c>
      <c r="S6" s="43">
        <f t="shared" si="3"/>
        <v>0.04816620370370371</v>
      </c>
      <c r="T6" s="10">
        <f aca="true" t="shared" si="4" ref="T6:T17">+S6-S5</f>
        <v>0.0007238425925926023</v>
      </c>
      <c r="U6" s="10">
        <f>+S6-S$5</f>
        <v>0.0007238425925926023</v>
      </c>
      <c r="V6" s="18">
        <v>2</v>
      </c>
    </row>
    <row r="7" spans="1:22" ht="14.25">
      <c r="A7" s="18">
        <v>3</v>
      </c>
      <c r="B7" s="18">
        <v>10</v>
      </c>
      <c r="C7" s="18">
        <v>11</v>
      </c>
      <c r="D7" s="17" t="s">
        <v>89</v>
      </c>
      <c r="E7" s="17" t="s">
        <v>90</v>
      </c>
      <c r="F7" s="17">
        <v>14</v>
      </c>
      <c r="G7" s="17" t="s">
        <v>84</v>
      </c>
      <c r="H7" s="18" t="s">
        <v>8</v>
      </c>
      <c r="I7" s="17" t="s">
        <v>141</v>
      </c>
      <c r="J7" s="17">
        <v>350</v>
      </c>
      <c r="K7" s="28" t="s">
        <v>150</v>
      </c>
      <c r="L7" s="28" t="s">
        <v>229</v>
      </c>
      <c r="M7" s="40">
        <f t="shared" si="0"/>
        <v>0.01661076388888889</v>
      </c>
      <c r="N7" s="28" t="s">
        <v>238</v>
      </c>
      <c r="O7" s="40">
        <f t="shared" si="1"/>
        <v>0.015939351851851847</v>
      </c>
      <c r="P7" s="28" t="s">
        <v>95</v>
      </c>
      <c r="Q7" s="28" t="s">
        <v>253</v>
      </c>
      <c r="R7" s="40">
        <f t="shared" si="2"/>
        <v>0.016381365740740738</v>
      </c>
      <c r="S7" s="43">
        <f t="shared" si="3"/>
        <v>0.04893148148148148</v>
      </c>
      <c r="T7" s="10">
        <f>+S7-S6</f>
        <v>0.0007652777777777675</v>
      </c>
      <c r="U7" s="10">
        <f aca="true" t="shared" si="5" ref="U7:U14">+S7-S$5</f>
        <v>0.0014891203703703698</v>
      </c>
      <c r="V7" s="18">
        <v>3</v>
      </c>
    </row>
    <row r="8" spans="1:22" ht="14.25">
      <c r="A8" s="18">
        <v>4</v>
      </c>
      <c r="B8" s="18">
        <v>2</v>
      </c>
      <c r="C8" s="18">
        <v>10</v>
      </c>
      <c r="D8" s="23" t="s">
        <v>181</v>
      </c>
      <c r="E8" s="17" t="s">
        <v>144</v>
      </c>
      <c r="F8" s="17"/>
      <c r="G8" s="17" t="s">
        <v>134</v>
      </c>
      <c r="H8" s="18" t="s">
        <v>8</v>
      </c>
      <c r="I8" s="17" t="s">
        <v>88</v>
      </c>
      <c r="J8" s="17">
        <v>426</v>
      </c>
      <c r="K8" s="28" t="s">
        <v>96</v>
      </c>
      <c r="L8" s="28" t="s">
        <v>221</v>
      </c>
      <c r="M8" s="40">
        <f t="shared" si="0"/>
        <v>0.017623842592592594</v>
      </c>
      <c r="N8" s="28" t="s">
        <v>232</v>
      </c>
      <c r="O8" s="40">
        <f t="shared" si="1"/>
        <v>0.016670949074074074</v>
      </c>
      <c r="P8" s="28" t="s">
        <v>244</v>
      </c>
      <c r="Q8" s="28" t="s">
        <v>251</v>
      </c>
      <c r="R8" s="40">
        <f t="shared" si="2"/>
        <v>0.016651967592592583</v>
      </c>
      <c r="S8" s="43">
        <f t="shared" si="3"/>
        <v>0.050946759259259254</v>
      </c>
      <c r="T8" s="10">
        <f t="shared" si="4"/>
        <v>0.0020152777777777756</v>
      </c>
      <c r="U8" s="10">
        <f t="shared" si="5"/>
        <v>0.0035043981481481454</v>
      </c>
      <c r="V8" s="18">
        <v>4</v>
      </c>
    </row>
    <row r="9" spans="1:22" ht="14.25">
      <c r="A9" s="18">
        <v>5</v>
      </c>
      <c r="B9" s="18">
        <v>8</v>
      </c>
      <c r="C9" s="18">
        <v>9</v>
      </c>
      <c r="D9" s="23" t="s">
        <v>145</v>
      </c>
      <c r="E9" s="17" t="s">
        <v>147</v>
      </c>
      <c r="F9" s="17"/>
      <c r="G9" s="17"/>
      <c r="H9" s="18" t="s">
        <v>8</v>
      </c>
      <c r="I9" s="17" t="s">
        <v>88</v>
      </c>
      <c r="J9" s="17">
        <v>250</v>
      </c>
      <c r="K9" s="28" t="s">
        <v>148</v>
      </c>
      <c r="L9" s="28" t="s">
        <v>226</v>
      </c>
      <c r="M9" s="40">
        <f t="shared" si="0"/>
        <v>0.017094907407407406</v>
      </c>
      <c r="N9" s="28" t="s">
        <v>240</v>
      </c>
      <c r="O9" s="40">
        <f t="shared" si="1"/>
        <v>0.01740358796296296</v>
      </c>
      <c r="P9" s="28" t="s">
        <v>248</v>
      </c>
      <c r="Q9" s="28" t="s">
        <v>257</v>
      </c>
      <c r="R9" s="40">
        <f t="shared" si="2"/>
        <v>0.017331597222222224</v>
      </c>
      <c r="S9" s="43">
        <f t="shared" si="3"/>
        <v>0.051830092592592594</v>
      </c>
      <c r="T9" s="10">
        <f t="shared" si="4"/>
        <v>0.0008833333333333401</v>
      </c>
      <c r="U9" s="10">
        <f t="shared" si="5"/>
        <v>0.0043877314814814855</v>
      </c>
      <c r="V9" s="18">
        <v>5</v>
      </c>
    </row>
    <row r="10" spans="1:22" ht="14.25">
      <c r="A10" s="18">
        <v>6</v>
      </c>
      <c r="B10" s="18">
        <v>3</v>
      </c>
      <c r="C10" s="18">
        <v>6</v>
      </c>
      <c r="D10" s="23" t="s">
        <v>142</v>
      </c>
      <c r="E10" s="17" t="s">
        <v>143</v>
      </c>
      <c r="F10" s="17"/>
      <c r="G10" s="17"/>
      <c r="H10" s="18" t="s">
        <v>8</v>
      </c>
      <c r="I10" s="17" t="s">
        <v>136</v>
      </c>
      <c r="J10" s="17">
        <v>125</v>
      </c>
      <c r="K10" s="28" t="s">
        <v>97</v>
      </c>
      <c r="L10" s="28" t="s">
        <v>222</v>
      </c>
      <c r="M10" s="40">
        <f t="shared" si="0"/>
        <v>0.017652199074074074</v>
      </c>
      <c r="N10" s="28" t="s">
        <v>234</v>
      </c>
      <c r="O10" s="40">
        <f t="shared" si="1"/>
        <v>0.01742048611111111</v>
      </c>
      <c r="P10" s="28" t="s">
        <v>245</v>
      </c>
      <c r="Q10" s="28" t="s">
        <v>252</v>
      </c>
      <c r="R10" s="40">
        <f t="shared" si="2"/>
        <v>0.017444675925925933</v>
      </c>
      <c r="S10" s="43">
        <f t="shared" si="3"/>
        <v>0.05251736111111111</v>
      </c>
      <c r="T10" s="10">
        <f t="shared" si="4"/>
        <v>0.0006872685185185176</v>
      </c>
      <c r="U10" s="10">
        <f t="shared" si="5"/>
        <v>0.005075000000000003</v>
      </c>
      <c r="V10" s="18">
        <v>6</v>
      </c>
    </row>
    <row r="11" spans="1:22" ht="14.25">
      <c r="A11" s="18">
        <v>7</v>
      </c>
      <c r="B11" s="18">
        <v>6</v>
      </c>
      <c r="C11" s="18">
        <v>1</v>
      </c>
      <c r="D11" s="17" t="s">
        <v>132</v>
      </c>
      <c r="E11" s="17" t="s">
        <v>133</v>
      </c>
      <c r="F11" s="17">
        <v>13</v>
      </c>
      <c r="G11" s="17" t="s">
        <v>134</v>
      </c>
      <c r="H11" s="18" t="s">
        <v>8</v>
      </c>
      <c r="I11" s="17" t="s">
        <v>88</v>
      </c>
      <c r="J11" s="17">
        <v>124</v>
      </c>
      <c r="K11" s="28" t="s">
        <v>100</v>
      </c>
      <c r="L11" s="28" t="s">
        <v>227</v>
      </c>
      <c r="M11" s="40">
        <f>+L11-K11</f>
        <v>0.01972175925925926</v>
      </c>
      <c r="N11" s="28" t="s">
        <v>242</v>
      </c>
      <c r="O11" s="40">
        <f>+N11-M11-K11</f>
        <v>0.017710879629629632</v>
      </c>
      <c r="P11" s="28" t="s">
        <v>250</v>
      </c>
      <c r="Q11" s="28" t="s">
        <v>258</v>
      </c>
      <c r="R11" s="40">
        <f t="shared" si="2"/>
        <v>0.017560185185185186</v>
      </c>
      <c r="S11" s="43">
        <f t="shared" si="3"/>
        <v>0.054992824074074076</v>
      </c>
      <c r="T11" s="10">
        <f t="shared" si="4"/>
        <v>0.002475462962962964</v>
      </c>
      <c r="U11" s="10">
        <f t="shared" si="5"/>
        <v>0.007550462962962967</v>
      </c>
      <c r="V11" s="18">
        <v>7</v>
      </c>
    </row>
    <row r="12" spans="1:22" ht="14.25">
      <c r="A12" s="18">
        <v>8</v>
      </c>
      <c r="B12" s="18">
        <v>4</v>
      </c>
      <c r="C12" s="18">
        <v>7</v>
      </c>
      <c r="D12" s="17" t="s">
        <v>11</v>
      </c>
      <c r="E12" s="17" t="s">
        <v>139</v>
      </c>
      <c r="F12" s="17">
        <v>44</v>
      </c>
      <c r="G12" s="17" t="s">
        <v>140</v>
      </c>
      <c r="H12" s="18" t="s">
        <v>8</v>
      </c>
      <c r="I12" s="17" t="s">
        <v>88</v>
      </c>
      <c r="J12" s="17">
        <v>400</v>
      </c>
      <c r="K12" s="28" t="s">
        <v>98</v>
      </c>
      <c r="L12" s="28" t="s">
        <v>223</v>
      </c>
      <c r="M12" s="40">
        <f t="shared" si="0"/>
        <v>0.018018518518518517</v>
      </c>
      <c r="N12" s="28" t="s">
        <v>235</v>
      </c>
      <c r="O12" s="40">
        <f t="shared" si="1"/>
        <v>0.01751435185185185</v>
      </c>
      <c r="P12" s="28" t="s">
        <v>95</v>
      </c>
      <c r="Q12" s="28" t="s">
        <v>256</v>
      </c>
      <c r="R12" s="40">
        <f t="shared" si="2"/>
        <v>0.01956226851851852</v>
      </c>
      <c r="S12" s="43">
        <f t="shared" si="3"/>
        <v>0.05509513888888889</v>
      </c>
      <c r="T12" s="10">
        <f t="shared" si="4"/>
        <v>0.00010231481481481203</v>
      </c>
      <c r="U12" s="10">
        <f t="shared" si="5"/>
        <v>0.007652777777777779</v>
      </c>
      <c r="V12" s="18">
        <v>8</v>
      </c>
    </row>
    <row r="13" spans="1:22" ht="14.25">
      <c r="A13" s="18">
        <v>9</v>
      </c>
      <c r="B13" s="18">
        <v>9</v>
      </c>
      <c r="C13" s="18">
        <v>3</v>
      </c>
      <c r="D13" s="17" t="s">
        <v>15</v>
      </c>
      <c r="E13" s="17" t="s">
        <v>16</v>
      </c>
      <c r="F13" s="17"/>
      <c r="G13" s="17"/>
      <c r="H13" s="18" t="s">
        <v>8</v>
      </c>
      <c r="I13" s="17" t="s">
        <v>136</v>
      </c>
      <c r="J13" s="17">
        <v>250</v>
      </c>
      <c r="K13" s="28" t="s">
        <v>149</v>
      </c>
      <c r="L13" s="28" t="s">
        <v>228</v>
      </c>
      <c r="M13" s="40">
        <f t="shared" si="0"/>
        <v>0.017606828703703704</v>
      </c>
      <c r="N13" s="28" t="s">
        <v>241</v>
      </c>
      <c r="O13" s="40">
        <f t="shared" si="1"/>
        <v>0.017608680555555555</v>
      </c>
      <c r="P13" s="28" t="s">
        <v>249</v>
      </c>
      <c r="Q13" s="28" t="s">
        <v>259</v>
      </c>
      <c r="R13" s="40">
        <f t="shared" si="2"/>
        <v>0.021499305555555553</v>
      </c>
      <c r="S13" s="43">
        <f t="shared" si="3"/>
        <v>0.05671481481481481</v>
      </c>
      <c r="T13" s="10">
        <f t="shared" si="4"/>
        <v>0.0016196759259259202</v>
      </c>
      <c r="U13" s="10">
        <f t="shared" si="5"/>
        <v>0.0092724537037037</v>
      </c>
      <c r="V13" s="18">
        <v>9</v>
      </c>
    </row>
    <row r="14" spans="1:22" ht="14.25">
      <c r="A14" s="18">
        <v>10</v>
      </c>
      <c r="B14" s="18">
        <v>5</v>
      </c>
      <c r="C14" s="18">
        <v>13</v>
      </c>
      <c r="D14" s="17" t="s">
        <v>165</v>
      </c>
      <c r="E14" s="17" t="s">
        <v>166</v>
      </c>
      <c r="F14" s="17"/>
      <c r="G14" s="17"/>
      <c r="H14" s="18" t="s">
        <v>8</v>
      </c>
      <c r="I14" s="17" t="s">
        <v>23</v>
      </c>
      <c r="J14" s="17">
        <v>300</v>
      </c>
      <c r="K14" s="28" t="s">
        <v>99</v>
      </c>
      <c r="L14" s="28" t="s">
        <v>224</v>
      </c>
      <c r="M14" s="40">
        <f t="shared" si="0"/>
        <v>0.017564699074074076</v>
      </c>
      <c r="N14" s="28" t="s">
        <v>236</v>
      </c>
      <c r="O14" s="40">
        <f t="shared" si="1"/>
        <v>0.018086111111111112</v>
      </c>
      <c r="P14" s="28" t="s">
        <v>95</v>
      </c>
      <c r="Q14" s="28" t="s">
        <v>260</v>
      </c>
      <c r="R14" s="40">
        <f t="shared" si="2"/>
        <v>0.031159953703703693</v>
      </c>
      <c r="S14" s="43">
        <f t="shared" si="3"/>
        <v>0.06681076388888887</v>
      </c>
      <c r="T14" s="10">
        <f t="shared" si="4"/>
        <v>0.010095949074074066</v>
      </c>
      <c r="U14" s="10">
        <f t="shared" si="5"/>
        <v>0.019368402777777766</v>
      </c>
      <c r="V14" s="18">
        <v>10</v>
      </c>
    </row>
    <row r="15" spans="1:22" ht="14.25">
      <c r="A15" s="18"/>
      <c r="B15" s="18">
        <v>13</v>
      </c>
      <c r="C15" s="18">
        <v>5</v>
      </c>
      <c r="D15" s="17" t="s">
        <v>137</v>
      </c>
      <c r="E15" s="17" t="s">
        <v>10</v>
      </c>
      <c r="F15" s="17">
        <v>27</v>
      </c>
      <c r="G15" s="17" t="s">
        <v>134</v>
      </c>
      <c r="H15" s="18" t="s">
        <v>8</v>
      </c>
      <c r="I15" s="17" t="s">
        <v>138</v>
      </c>
      <c r="J15" s="17">
        <v>520</v>
      </c>
      <c r="K15" s="28" t="s">
        <v>167</v>
      </c>
      <c r="L15" s="28" t="s">
        <v>231</v>
      </c>
      <c r="M15" s="40">
        <f t="shared" si="0"/>
        <v>0.017422569444444445</v>
      </c>
      <c r="N15" s="28" t="s">
        <v>243</v>
      </c>
      <c r="O15" s="40">
        <f t="shared" si="1"/>
        <v>0.018373842592592594</v>
      </c>
      <c r="P15" s="28" t="s">
        <v>95</v>
      </c>
      <c r="Q15" s="48" t="s">
        <v>27</v>
      </c>
      <c r="R15" s="40" t="e">
        <f t="shared" si="2"/>
        <v>#VALUE!</v>
      </c>
      <c r="S15" s="43" t="e">
        <f t="shared" si="3"/>
        <v>#VALUE!</v>
      </c>
      <c r="T15" s="9"/>
      <c r="U15" s="9"/>
      <c r="V15" s="18" t="s">
        <v>27</v>
      </c>
    </row>
    <row r="16" spans="1:22" ht="14.25">
      <c r="A16" s="18"/>
      <c r="B16" s="18">
        <v>7</v>
      </c>
      <c r="C16" s="18">
        <v>12</v>
      </c>
      <c r="D16" s="17" t="s">
        <v>145</v>
      </c>
      <c r="E16" s="17" t="s">
        <v>146</v>
      </c>
      <c r="F16" s="17"/>
      <c r="G16" s="17"/>
      <c r="H16" s="18" t="s">
        <v>8</v>
      </c>
      <c r="I16" s="17" t="s">
        <v>85</v>
      </c>
      <c r="J16" s="17">
        <v>250</v>
      </c>
      <c r="K16" s="28" t="s">
        <v>101</v>
      </c>
      <c r="L16" s="28" t="s">
        <v>225</v>
      </c>
      <c r="M16" s="40">
        <f t="shared" si="0"/>
        <v>0.017309837962962964</v>
      </c>
      <c r="N16" s="48" t="s">
        <v>27</v>
      </c>
      <c r="O16" s="40" t="e">
        <f t="shared" si="1"/>
        <v>#VALUE!</v>
      </c>
      <c r="P16" s="28" t="s">
        <v>95</v>
      </c>
      <c r="Q16" s="48" t="s">
        <v>27</v>
      </c>
      <c r="R16" s="40" t="e">
        <f t="shared" si="2"/>
        <v>#VALUE!</v>
      </c>
      <c r="S16" s="43" t="e">
        <f t="shared" si="3"/>
        <v>#VALUE!</v>
      </c>
      <c r="T16" s="10" t="e">
        <f t="shared" si="4"/>
        <v>#VALUE!</v>
      </c>
      <c r="U16" s="10" t="e">
        <f>+S16-S$6</f>
        <v>#VALUE!</v>
      </c>
      <c r="V16" s="18" t="s">
        <v>27</v>
      </c>
    </row>
    <row r="17" spans="1:22" ht="14.25">
      <c r="A17" s="34"/>
      <c r="B17" s="18">
        <v>1</v>
      </c>
      <c r="C17" s="18">
        <v>2</v>
      </c>
      <c r="D17" s="17" t="s">
        <v>12</v>
      </c>
      <c r="E17" s="17" t="s">
        <v>135</v>
      </c>
      <c r="F17" s="17">
        <v>35</v>
      </c>
      <c r="G17" s="17" t="s">
        <v>134</v>
      </c>
      <c r="H17" s="18" t="s">
        <v>8</v>
      </c>
      <c r="I17" s="17" t="s">
        <v>136</v>
      </c>
      <c r="J17" s="17">
        <v>600</v>
      </c>
      <c r="K17" s="28" t="s">
        <v>95</v>
      </c>
      <c r="L17" s="48" t="s">
        <v>27</v>
      </c>
      <c r="M17" s="40" t="e">
        <f t="shared" si="0"/>
        <v>#VALUE!</v>
      </c>
      <c r="N17" s="28" t="s">
        <v>95</v>
      </c>
      <c r="O17" s="40" t="e">
        <f t="shared" si="1"/>
        <v>#VALUE!</v>
      </c>
      <c r="P17" s="28" t="s">
        <v>95</v>
      </c>
      <c r="Q17" s="48" t="s">
        <v>27</v>
      </c>
      <c r="R17" s="40" t="e">
        <f>+Q17-O17-M17-K17-P17</f>
        <v>#VALUE!</v>
      </c>
      <c r="S17" s="43" t="e">
        <f>Q17-K17-P17</f>
        <v>#VALUE!</v>
      </c>
      <c r="T17" s="10" t="e">
        <f t="shared" si="4"/>
        <v>#VALUE!</v>
      </c>
      <c r="U17" s="10" t="e">
        <f>+S17-S$6</f>
        <v>#VALUE!</v>
      </c>
      <c r="V17" s="34"/>
    </row>
  </sheetData>
  <mergeCells count="1">
    <mergeCell ref="K2:O2"/>
  </mergeCells>
  <printOptions/>
  <pageMargins left="0.75" right="0.75" top="1" bottom="1" header="0.4921259845" footer="0.4921259845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ECURIE PANTHERE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Jean-Pierre MEESSEN</dc:creator>
  <cp:keywords/>
  <dc:description/>
  <cp:lastModifiedBy>jp</cp:lastModifiedBy>
  <cp:lastPrinted>2002-02-03T18:47:49Z</cp:lastPrinted>
  <dcterms:created xsi:type="dcterms:W3CDTF">2001-10-27T06:56:39Z</dcterms:created>
  <dcterms:modified xsi:type="dcterms:W3CDTF">2002-02-04T16:05:12Z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-909847523</vt:i4>
  </property>
  <property fmtid="{D5CDD505-2E9C-101B-9397-08002B2CF9AE}" pid="3" name="_EmailSubject">
    <vt:lpwstr/>
  </property>
  <property fmtid="{D5CDD505-2E9C-101B-9397-08002B2CF9AE}" pid="4" name="_AuthorEmail">
    <vt:lpwstr>transys@raga.net</vt:lpwstr>
  </property>
  <property fmtid="{D5CDD505-2E9C-101B-9397-08002B2CF9AE}" pid="5" name="_AuthorEmailDisplayName">
    <vt:lpwstr>Transys \ Hubert Golenvaux</vt:lpwstr>
  </property>
</Properties>
</file>